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C661" lockStructure="1"/>
  <bookViews>
    <workbookView xWindow="240" yWindow="495" windowWidth="19440" windowHeight="9420" tabRatio="809"/>
  </bookViews>
  <sheets>
    <sheet name="Terms of Use" sheetId="19" r:id="rId1"/>
    <sheet name="Instructions" sheetId="12" r:id="rId2"/>
    <sheet name="Scoring Guide" sheetId="4" r:id="rId3"/>
    <sheet name="Project Portfolio Matrix" sheetId="1" r:id="rId4"/>
    <sheet name="Project Scatter Chart" sheetId="20" r:id="rId5"/>
    <sheet name="Project Pareto Chart" sheetId="22" r:id="rId6"/>
    <sheet name="About Jim Bowie" sheetId="8" r:id="rId7"/>
    <sheet name="Lean Acres™" sheetId="9" r:id="rId8"/>
    <sheet name="roxtar™ consulting" sheetId="17" r:id="rId9"/>
    <sheet name="Lean Six Sigma Samurai®" sheetId="18" r:id="rId10"/>
  </sheets>
  <externalReferences>
    <externalReference r:id="rId11"/>
  </externalReferences>
  <definedNames>
    <definedName name="Category" localSheetId="9" hidden="1">OFFSET(#REF!,1,0,COUNTA(#REF!)-1)</definedName>
    <definedName name="Category" hidden="1">OFFSET(#REF!,1,0,COUNTA(#REF!)-1)</definedName>
    <definedName name="Frequency" localSheetId="9" hidden="1">OFFSET(#REF!,1,0,COUNTA(#REF!)-1)</definedName>
    <definedName name="Frequency" hidden="1">OFFSET(#REF!,1,0,COUNTA(#REF!)-1)</definedName>
    <definedName name="Frequencyt" localSheetId="9" hidden="1">OFFSET(#REF!,1,0,COUNTA(#REF!)-1)</definedName>
    <definedName name="Frequencyt" hidden="1">OFFSET(#REF!,1,0,COUNTA(#REF!)-1)</definedName>
    <definedName name="Frequencyt2" localSheetId="9" hidden="1">OFFSET(#REF!,1,0,COUNTA(#REF!)-1)</definedName>
    <definedName name="Frequencyt2" hidden="1">OFFSET(#REF!,1,0,COUNTA(#REF!)-1)</definedName>
    <definedName name="Frequencyv" localSheetId="9" hidden="1">OFFSET(#REF!,1,0,COUNTA(#REF!)-1)</definedName>
    <definedName name="Frequencyv" hidden="1">OFFSET(#REF!,1,0,COUNTA(#REF!)-1)</definedName>
    <definedName name="Frequencyv2" localSheetId="9" hidden="1">OFFSET(#REF!,1,0,COUNTA(#REF!)-1)</definedName>
    <definedName name="Frequencyv2" hidden="1">OFFSET(#REF!,1,0,COUNTA(#REF!)-1)</definedName>
    <definedName name="GrowChart" hidden="1">OFFSET([1]IMR!$C$11,1,0,COUNTA([1]IMR!$C:$C)-2)</definedName>
    <definedName name="GrowICL" hidden="1">OFFSET([1]IMR!$H$11,1,0,COUNTA([1]IMR!$C:$C)-2)</definedName>
    <definedName name="GrowILCL1" hidden="1">OFFSET([1]IMR!$I$11,1,0,COUNTA([1]IMR!$C:$C)-2)</definedName>
    <definedName name="GrowILCL2" hidden="1">OFFSET([1]IMR!$J$11,1,0,COUNTA([1]IMR!$C:$C)-2)</definedName>
    <definedName name="GrowILCL3" hidden="1">OFFSET([1]IMR!$K$11,1,0,COUNTA([1]IMR!$C:$C)-2)</definedName>
    <definedName name="GrowIRule1" hidden="1">OFFSET([1]IMR!$N$11,1,0,COUNTA([1]IMR!$C:$C)-2)</definedName>
    <definedName name="GrowIRule2" hidden="1">OFFSET([1]IMR!$Q$11,1,0,COUNTA([1]IMR!$C:$C)-2)</definedName>
    <definedName name="GrowIRule3" hidden="1">OFFSET([1]IMR!$S$11,1,0,COUNTA([1]IMR!$C:$C)-2)</definedName>
    <definedName name="GrowIRule4" hidden="1">OFFSET([1]IMR!$T$11,1,0,COUNTA([1]IMR!$C:$C)-2)</definedName>
    <definedName name="GrowIRule5" hidden="1">OFFSET([1]IMR!$O$11,1,0,COUNTA([1]IMR!$C:$C)-2)</definedName>
    <definedName name="GrowIRule6" hidden="1">OFFSET([1]IMR!$P$11,1,0,COUNTA([1]IMR!$C:$C)-2)</definedName>
    <definedName name="GrowIRule7" hidden="1">OFFSET([1]IMR!$R$11,1,0,COUNTA([1]IMR!$C:$C)-2)</definedName>
    <definedName name="GrowIRule8" hidden="1">OFFSET([1]IMR!$U$11,1,0,COUNTA([1]IMR!$C:$C)-2)</definedName>
    <definedName name="GrowIUCL1" hidden="1">OFFSET([1]IMR!$G$11,1,0,COUNTA([1]IMR!$C:$C)-2)</definedName>
    <definedName name="GrowIUCL2" hidden="1">OFFSET([1]IMR!$F$11,1,0,COUNTA([1]IMR!$C:$C)-2)</definedName>
    <definedName name="GrowIUCL3" hidden="1">OFFSET([1]IMR!$E$11,1,0,COUNTA([1]IMR!$C:$C)-2)</definedName>
    <definedName name="GrowmRChart" hidden="1">OFFSET([1]IMR!$D$11,1,0,COUNTA([1]IMR!$C:$C)-2)</definedName>
    <definedName name="GrowmRCL" hidden="1">OFFSET([1]IMR!$L$11,1,0,COUNTA([1]IMR!$C:$C)-2)</definedName>
    <definedName name="GrowmRStable" hidden="1">OFFSET([1]IMR!$W$11,1,0,COUNTA([1]IMR!$C:$C)-2)</definedName>
    <definedName name="GrowmRUCL" hidden="1">OFFSET([1]IMR!$M$11,1,0,COUNTA([1]IMR!$C:$C)-2)</definedName>
    <definedName name="OLE_LINK1" localSheetId="2" hidden="1">'Scoring Guide'!$D$9</definedName>
    <definedName name="PPMParetoTrivial" hidden="1">IF(COUNTIF('Project Portfolio Matrix'!$AP:$AP,"&gt;0"),OFFSET('Project Portfolio Matrix'!$AX$8,1,0,COUNTIF('Project Portfolio Matrix'!$AP:$AP,"&gt;0"),1),1)</definedName>
    <definedName name="PPMParetoVital" hidden="1">IF(COUNTIF('Project Portfolio Matrix'!$AP:$AP,"&gt;0"),OFFSET('Project Portfolio Matrix'!$AW$8,1,0,COUNTIF('Project Portfolio Matrix'!$AP:$AP,"&gt;0"),1),1)</definedName>
    <definedName name="_xlnm.Print_Area" localSheetId="6" hidden="1">'About Jim Bowie'!$A$1:$W$40</definedName>
    <definedName name="_xlnm.Print_Area" localSheetId="1" hidden="1">Instructions!$A$1:$S$49</definedName>
    <definedName name="_xlnm.Print_Area" localSheetId="7" hidden="1">'Lean Acres™'!$A$1:$V$40</definedName>
    <definedName name="_xlnm.Print_Area" localSheetId="9" hidden="1">'Lean Six Sigma Samurai®'!$A$1:$R$37</definedName>
    <definedName name="_xlnm.Print_Area" localSheetId="3" hidden="1">'Project Portfolio Matrix'!$A$1:$V$72</definedName>
    <definedName name="_xlnm.Print_Area" localSheetId="8" hidden="1">'roxtar™ consulting'!$A$1:$V$39</definedName>
    <definedName name="_xlnm.Print_Area" localSheetId="2" hidden="1">'Scoring Guide'!$A$1:$J$19</definedName>
  </definedNames>
  <calcPr calcId="145621"/>
</workbook>
</file>

<file path=xl/calcChain.xml><?xml version="1.0" encoding="utf-8"?>
<calcChain xmlns="http://schemas.openxmlformats.org/spreadsheetml/2006/main">
  <c r="AL1" i="1" l="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B10" i="1" l="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9"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Z57" i="1" l="1"/>
  <c r="Z55" i="1"/>
  <c r="Z46" i="1"/>
  <c r="Z44" i="1"/>
  <c r="Z42" i="1"/>
  <c r="Z40" i="1"/>
  <c r="Z38" i="1"/>
  <c r="Z36" i="1"/>
  <c r="Z34" i="1"/>
  <c r="Z32" i="1"/>
  <c r="Z30" i="1"/>
  <c r="Z28" i="1"/>
  <c r="Z58" i="1"/>
  <c r="Z56" i="1"/>
  <c r="Z54" i="1"/>
  <c r="Z45" i="1"/>
  <c r="Z43" i="1"/>
  <c r="Z41" i="1"/>
  <c r="Z39" i="1"/>
  <c r="Z37" i="1"/>
  <c r="Z35" i="1"/>
  <c r="Z33" i="1"/>
  <c r="Z31" i="1"/>
  <c r="Z29" i="1"/>
  <c r="Z27" i="1"/>
  <c r="Q6" i="1"/>
  <c r="P6" i="1"/>
  <c r="O6" i="1"/>
  <c r="N6" i="1"/>
  <c r="M6" i="1"/>
  <c r="O8" i="1"/>
  <c r="L8" i="1"/>
  <c r="K8" i="1"/>
  <c r="J8" i="1"/>
  <c r="I8" i="1"/>
  <c r="L6" i="1"/>
  <c r="K6" i="1"/>
  <c r="J6" i="1"/>
  <c r="I6" i="1"/>
  <c r="H6" i="1"/>
  <c r="M8" i="1"/>
  <c r="X14" i="1" l="1"/>
  <c r="Q8" i="1"/>
  <c r="P8" i="1"/>
  <c r="N8" i="1"/>
  <c r="X11" i="1" s="1"/>
  <c r="H8" i="1"/>
  <c r="W13" i="1" l="1"/>
  <c r="W12" i="1"/>
  <c r="W10" i="1"/>
  <c r="W14" i="1"/>
  <c r="W11" i="1"/>
  <c r="W15" i="1"/>
  <c r="W9" i="1"/>
  <c r="X13" i="1"/>
  <c r="X9" i="1"/>
  <c r="X10" i="1"/>
  <c r="X15" i="1"/>
  <c r="X12" i="1"/>
  <c r="Z16" i="1"/>
  <c r="Z52" i="1"/>
  <c r="Z47" i="1"/>
  <c r="Z51" i="1"/>
  <c r="Z20" i="1"/>
  <c r="S9" i="1"/>
  <c r="Z23" i="1"/>
  <c r="T9" i="1"/>
  <c r="T26" i="1"/>
  <c r="T34" i="1"/>
  <c r="T42" i="1"/>
  <c r="T50" i="1"/>
  <c r="T58" i="1"/>
  <c r="T25" i="1"/>
  <c r="T33" i="1"/>
  <c r="T41" i="1"/>
  <c r="T49" i="1"/>
  <c r="T57" i="1"/>
  <c r="T38" i="1"/>
  <c r="T54" i="1"/>
  <c r="T37" i="1"/>
  <c r="T53" i="1"/>
  <c r="T20" i="1"/>
  <c r="T28" i="1"/>
  <c r="T36" i="1"/>
  <c r="T44" i="1"/>
  <c r="T52" i="1"/>
  <c r="T19" i="1"/>
  <c r="T27" i="1"/>
  <c r="T35" i="1"/>
  <c r="T43" i="1"/>
  <c r="T51" i="1"/>
  <c r="T22" i="1"/>
  <c r="T30" i="1"/>
  <c r="T46" i="1"/>
  <c r="T21" i="1"/>
  <c r="T24" i="1"/>
  <c r="T32" i="1"/>
  <c r="T40" i="1"/>
  <c r="T48" i="1"/>
  <c r="T56" i="1"/>
  <c r="T23" i="1"/>
  <c r="T31" i="1"/>
  <c r="T39" i="1"/>
  <c r="T47" i="1"/>
  <c r="T55" i="1"/>
  <c r="T29" i="1"/>
  <c r="T45" i="1"/>
  <c r="S19" i="1"/>
  <c r="G19" i="1" s="1"/>
  <c r="AP19" i="1" s="1"/>
  <c r="S21" i="1"/>
  <c r="S23" i="1"/>
  <c r="S25" i="1"/>
  <c r="G25" i="1" s="1"/>
  <c r="AP25" i="1" s="1"/>
  <c r="S27" i="1"/>
  <c r="G27" i="1" s="1"/>
  <c r="AP27" i="1" s="1"/>
  <c r="S29" i="1"/>
  <c r="G29" i="1" s="1"/>
  <c r="AP29" i="1" s="1"/>
  <c r="S31" i="1"/>
  <c r="G31" i="1" s="1"/>
  <c r="AP31" i="1" s="1"/>
  <c r="S33" i="1"/>
  <c r="S35" i="1"/>
  <c r="S37" i="1"/>
  <c r="S39" i="1"/>
  <c r="G39" i="1" s="1"/>
  <c r="AP39" i="1" s="1"/>
  <c r="S41" i="1"/>
  <c r="G41" i="1" s="1"/>
  <c r="AP41" i="1" s="1"/>
  <c r="S43" i="1"/>
  <c r="G43" i="1" s="1"/>
  <c r="AP43" i="1" s="1"/>
  <c r="S45" i="1"/>
  <c r="G45" i="1" s="1"/>
  <c r="AP45" i="1" s="1"/>
  <c r="S47" i="1"/>
  <c r="S49" i="1"/>
  <c r="S51" i="1"/>
  <c r="G51" i="1" s="1"/>
  <c r="AP51" i="1" s="1"/>
  <c r="S53" i="1"/>
  <c r="G53" i="1" s="1"/>
  <c r="AP53" i="1" s="1"/>
  <c r="S55" i="1"/>
  <c r="G55" i="1" s="1"/>
  <c r="AP55" i="1" s="1"/>
  <c r="S57" i="1"/>
  <c r="G57" i="1" s="1"/>
  <c r="AP57" i="1" s="1"/>
  <c r="S20" i="1"/>
  <c r="G20" i="1" s="1"/>
  <c r="AP20" i="1" s="1"/>
  <c r="S22" i="1"/>
  <c r="S24" i="1"/>
  <c r="S26" i="1"/>
  <c r="G26" i="1" s="1"/>
  <c r="AP26" i="1" s="1"/>
  <c r="S28" i="1"/>
  <c r="G28" i="1" s="1"/>
  <c r="AP28" i="1" s="1"/>
  <c r="S30" i="1"/>
  <c r="G30" i="1" s="1"/>
  <c r="AP30" i="1" s="1"/>
  <c r="S32" i="1"/>
  <c r="S34" i="1"/>
  <c r="G34" i="1" s="1"/>
  <c r="AP34" i="1" s="1"/>
  <c r="S36" i="1"/>
  <c r="G36" i="1" s="1"/>
  <c r="AP36" i="1" s="1"/>
  <c r="S38" i="1"/>
  <c r="G38" i="1" s="1"/>
  <c r="AP38" i="1" s="1"/>
  <c r="S40" i="1"/>
  <c r="G40" i="1" s="1"/>
  <c r="AP40" i="1" s="1"/>
  <c r="S42" i="1"/>
  <c r="G42" i="1" s="1"/>
  <c r="AP42" i="1" s="1"/>
  <c r="S44" i="1"/>
  <c r="S46" i="1"/>
  <c r="G46" i="1" s="1"/>
  <c r="AP46" i="1" s="1"/>
  <c r="S48" i="1"/>
  <c r="G48" i="1" s="1"/>
  <c r="AP48" i="1" s="1"/>
  <c r="S50" i="1"/>
  <c r="G50" i="1" s="1"/>
  <c r="AP50" i="1" s="1"/>
  <c r="S52" i="1"/>
  <c r="G52" i="1" s="1"/>
  <c r="AP52" i="1" s="1"/>
  <c r="S54" i="1"/>
  <c r="G54" i="1" s="1"/>
  <c r="AP54" i="1" s="1"/>
  <c r="S56" i="1"/>
  <c r="S58" i="1"/>
  <c r="S13" i="1"/>
  <c r="S16" i="1"/>
  <c r="S15" i="1"/>
  <c r="S17" i="1"/>
  <c r="S14" i="1"/>
  <c r="S18" i="1"/>
  <c r="S12" i="1"/>
  <c r="T14" i="1"/>
  <c r="T17" i="1"/>
  <c r="T15" i="1"/>
  <c r="T16" i="1"/>
  <c r="T18" i="1"/>
  <c r="T13" i="1"/>
  <c r="T12" i="1"/>
  <c r="T10" i="1"/>
  <c r="T11" i="1"/>
  <c r="S10" i="1"/>
  <c r="S11" i="1"/>
  <c r="Z9" i="1" l="1"/>
  <c r="G58" i="1"/>
  <c r="AP58" i="1" s="1"/>
  <c r="G49" i="1"/>
  <c r="AP49" i="1" s="1"/>
  <c r="G56" i="1"/>
  <c r="AP56" i="1" s="1"/>
  <c r="G44" i="1"/>
  <c r="AP44" i="1" s="1"/>
  <c r="G47" i="1"/>
  <c r="AP47" i="1" s="1"/>
  <c r="G32" i="1"/>
  <c r="AP32" i="1" s="1"/>
  <c r="G35" i="1"/>
  <c r="AP35" i="1" s="1"/>
  <c r="G37" i="1"/>
  <c r="AP37" i="1" s="1"/>
  <c r="G33" i="1"/>
  <c r="AP33" i="1" s="1"/>
  <c r="G24" i="1"/>
  <c r="AP24" i="1" s="1"/>
  <c r="G10" i="1"/>
  <c r="AP10" i="1" s="1"/>
  <c r="Z15" i="1"/>
  <c r="Z13" i="1"/>
  <c r="Z19" i="1"/>
  <c r="G11" i="1"/>
  <c r="AP11" i="1" s="1"/>
  <c r="G18" i="1"/>
  <c r="AP18" i="1" s="1"/>
  <c r="G21" i="1"/>
  <c r="AP21" i="1" s="1"/>
  <c r="G14" i="1"/>
  <c r="AP14" i="1" s="1"/>
  <c r="G22" i="1"/>
  <c r="AP22" i="1" s="1"/>
  <c r="G9" i="1"/>
  <c r="AP9" i="1" s="1"/>
  <c r="G17" i="1"/>
  <c r="AP17" i="1" s="1"/>
  <c r="G13" i="1"/>
  <c r="AP13" i="1" s="1"/>
  <c r="G12" i="1"/>
  <c r="AP12" i="1" s="1"/>
  <c r="G15" i="1"/>
  <c r="AP15" i="1" s="1"/>
  <c r="G16" i="1"/>
  <c r="AP16" i="1" s="1"/>
  <c r="G23" i="1"/>
  <c r="AP23" i="1" s="1"/>
  <c r="Z10" i="1"/>
  <c r="Z25" i="1"/>
  <c r="Z53" i="1"/>
  <c r="Z26" i="1"/>
  <c r="Z11" i="1"/>
  <c r="Z17" i="1"/>
  <c r="Z18" i="1"/>
  <c r="Z24" i="1"/>
  <c r="Z50" i="1"/>
  <c r="Z21" i="1"/>
  <c r="Z22" i="1"/>
  <c r="Z49" i="1"/>
  <c r="Z48" i="1"/>
  <c r="Z12" i="1"/>
  <c r="Z14" i="1"/>
  <c r="F50" i="1" l="1"/>
  <c r="F57" i="1"/>
  <c r="F44" i="1"/>
  <c r="F51" i="1"/>
  <c r="F54" i="1"/>
  <c r="F53" i="1"/>
  <c r="F52" i="1"/>
  <c r="F58" i="1"/>
  <c r="F35" i="1"/>
  <c r="F47" i="1"/>
  <c r="F55" i="1"/>
  <c r="F56" i="1"/>
  <c r="F33" i="1"/>
  <c r="F37" i="1"/>
  <c r="F23" i="1"/>
  <c r="AD9" i="1"/>
  <c r="F49" i="1"/>
  <c r="F46" i="1"/>
  <c r="F45" i="1"/>
  <c r="F48" i="1"/>
  <c r="F39" i="1"/>
  <c r="F43" i="1"/>
  <c r="F38" i="1"/>
  <c r="F41" i="1"/>
  <c r="F40" i="1"/>
  <c r="F42" i="1"/>
  <c r="F31" i="1"/>
  <c r="F30" i="1"/>
  <c r="F34" i="1"/>
  <c r="F32" i="1"/>
  <c r="F36" i="1"/>
  <c r="F28" i="1"/>
  <c r="F29" i="1"/>
  <c r="F24" i="1"/>
  <c r="F26" i="1"/>
  <c r="F27" i="1"/>
  <c r="F25" i="1"/>
  <c r="F16" i="1"/>
  <c r="F18" i="1"/>
  <c r="F22" i="1"/>
  <c r="F17" i="1"/>
  <c r="F19" i="1"/>
  <c r="F21" i="1"/>
  <c r="F20" i="1"/>
  <c r="F15" i="1"/>
  <c r="F10" i="1"/>
  <c r="F14" i="1"/>
  <c r="F11" i="1"/>
  <c r="F9" i="1"/>
  <c r="F12" i="1"/>
  <c r="F13" i="1"/>
  <c r="AN12" i="1" l="1"/>
  <c r="AY12" i="1"/>
  <c r="AN11" i="1"/>
  <c r="AY11" i="1"/>
  <c r="AN20" i="1"/>
  <c r="AT20" i="1" s="1"/>
  <c r="AY20" i="1"/>
  <c r="AN22" i="1"/>
  <c r="AT22" i="1" s="1"/>
  <c r="AY22" i="1"/>
  <c r="AN27" i="1"/>
  <c r="AT27" i="1" s="1"/>
  <c r="AY27" i="1"/>
  <c r="AN28" i="1"/>
  <c r="AT28" i="1" s="1"/>
  <c r="AY28" i="1"/>
  <c r="AN30" i="1"/>
  <c r="AT30" i="1" s="1"/>
  <c r="AY30" i="1"/>
  <c r="AY41" i="1"/>
  <c r="AN41" i="1"/>
  <c r="AT41" i="1" s="1"/>
  <c r="AN48" i="1"/>
  <c r="AT48" i="1" s="1"/>
  <c r="AY48" i="1"/>
  <c r="AN56" i="1"/>
  <c r="AT56" i="1" s="1"/>
  <c r="AY56" i="1"/>
  <c r="AY58" i="1"/>
  <c r="AN58" i="1"/>
  <c r="AT58" i="1" s="1"/>
  <c r="AY51" i="1"/>
  <c r="AN51" i="1"/>
  <c r="AT51" i="1" s="1"/>
  <c r="AN14" i="1"/>
  <c r="AY14" i="1"/>
  <c r="AN18" i="1"/>
  <c r="AT18" i="1" s="1"/>
  <c r="AY18" i="1"/>
  <c r="AN36" i="1"/>
  <c r="AT36" i="1" s="1"/>
  <c r="AY36" i="1"/>
  <c r="AN38" i="1"/>
  <c r="AT38" i="1" s="1"/>
  <c r="AY38" i="1"/>
  <c r="AY45" i="1"/>
  <c r="AN45" i="1"/>
  <c r="AT45" i="1" s="1"/>
  <c r="AN23" i="1"/>
  <c r="AT23" i="1" s="1"/>
  <c r="AY23" i="1"/>
  <c r="AN52" i="1"/>
  <c r="AT52" i="1" s="1"/>
  <c r="AY52" i="1"/>
  <c r="AN44" i="1"/>
  <c r="AT44" i="1" s="1"/>
  <c r="AY44" i="1"/>
  <c r="AN10" i="1"/>
  <c r="AY10" i="1"/>
  <c r="AN19" i="1"/>
  <c r="AT19" i="1" s="1"/>
  <c r="AY19" i="1"/>
  <c r="AN16" i="1"/>
  <c r="AY16" i="1"/>
  <c r="AN24" i="1"/>
  <c r="AT24" i="1" s="1"/>
  <c r="AY24" i="1"/>
  <c r="AN32" i="1"/>
  <c r="AT32" i="1" s="1"/>
  <c r="AY32" i="1"/>
  <c r="AN42" i="1"/>
  <c r="AT42" i="1" s="1"/>
  <c r="AY42" i="1"/>
  <c r="AY43" i="1"/>
  <c r="AN43" i="1"/>
  <c r="AT43" i="1" s="1"/>
  <c r="AN46" i="1"/>
  <c r="AT46" i="1" s="1"/>
  <c r="AY46" i="1"/>
  <c r="AY37" i="1"/>
  <c r="AN37" i="1"/>
  <c r="AT37" i="1" s="1"/>
  <c r="AN47" i="1"/>
  <c r="AT47" i="1" s="1"/>
  <c r="AY47" i="1"/>
  <c r="AN53" i="1"/>
  <c r="AT53" i="1" s="1"/>
  <c r="AY53" i="1"/>
  <c r="AN57" i="1"/>
  <c r="AT57" i="1" s="1"/>
  <c r="AY57" i="1"/>
  <c r="AN13" i="1"/>
  <c r="AT13" i="1" s="1"/>
  <c r="AY13" i="1"/>
  <c r="AN21" i="1"/>
  <c r="AT21" i="1" s="1"/>
  <c r="AY21" i="1"/>
  <c r="AN26" i="1"/>
  <c r="AT26" i="1" s="1"/>
  <c r="AY26" i="1"/>
  <c r="AN31" i="1"/>
  <c r="AT31" i="1" s="1"/>
  <c r="AY31" i="1"/>
  <c r="AN55" i="1"/>
  <c r="AT55" i="1" s="1"/>
  <c r="AY55" i="1"/>
  <c r="AN9" i="1"/>
  <c r="AT9" i="1" s="1"/>
  <c r="AY9" i="1"/>
  <c r="AN15" i="1"/>
  <c r="AT15" i="1" s="1"/>
  <c r="AY15" i="1"/>
  <c r="AN17" i="1"/>
  <c r="AT17" i="1" s="1"/>
  <c r="AY17" i="1"/>
  <c r="AN25" i="1"/>
  <c r="AT25" i="1" s="1"/>
  <c r="AY25" i="1"/>
  <c r="AN29" i="1"/>
  <c r="AT29" i="1" s="1"/>
  <c r="AY29" i="1"/>
  <c r="AN34" i="1"/>
  <c r="AT34" i="1" s="1"/>
  <c r="AY34" i="1"/>
  <c r="AN40" i="1"/>
  <c r="AT40" i="1" s="1"/>
  <c r="AY40" i="1"/>
  <c r="AN39" i="1"/>
  <c r="AT39" i="1" s="1"/>
  <c r="AY39" i="1"/>
  <c r="AN49" i="1"/>
  <c r="AT49" i="1" s="1"/>
  <c r="AY49" i="1"/>
  <c r="AN33" i="1"/>
  <c r="AT33" i="1" s="1"/>
  <c r="AY33" i="1"/>
  <c r="AY35" i="1"/>
  <c r="AN35" i="1"/>
  <c r="AT35" i="1" s="1"/>
  <c r="AN54" i="1"/>
  <c r="AT54" i="1" s="1"/>
  <c r="AY54" i="1"/>
  <c r="AN50" i="1"/>
  <c r="AT50" i="1" s="1"/>
  <c r="AY50" i="1"/>
  <c r="AE9" i="1"/>
  <c r="AE12" i="1"/>
  <c r="AE16" i="1"/>
  <c r="AE20" i="1"/>
  <c r="AE24" i="1"/>
  <c r="AE28" i="1"/>
  <c r="AE32" i="1"/>
  <c r="AE36" i="1"/>
  <c r="AE40" i="1"/>
  <c r="AE44" i="1"/>
  <c r="AE48" i="1"/>
  <c r="AE52" i="1"/>
  <c r="AE56" i="1"/>
  <c r="AE13" i="1"/>
  <c r="AE17" i="1"/>
  <c r="AE21" i="1"/>
  <c r="AE25" i="1"/>
  <c r="AE29" i="1"/>
  <c r="AE33" i="1"/>
  <c r="AE37" i="1"/>
  <c r="AE41" i="1"/>
  <c r="AE45" i="1"/>
  <c r="AE49" i="1"/>
  <c r="AE53" i="1"/>
  <c r="AE57" i="1"/>
  <c r="AE10" i="1"/>
  <c r="AE14" i="1"/>
  <c r="AE18" i="1"/>
  <c r="AE22" i="1"/>
  <c r="AE26" i="1"/>
  <c r="AE30" i="1"/>
  <c r="AE34" i="1"/>
  <c r="AE38" i="1"/>
  <c r="AE42" i="1"/>
  <c r="AE46" i="1"/>
  <c r="AE50" i="1"/>
  <c r="AE54" i="1"/>
  <c r="AE58" i="1"/>
  <c r="AE11" i="1"/>
  <c r="AE15" i="1"/>
  <c r="AE19" i="1"/>
  <c r="AE23" i="1"/>
  <c r="AE27" i="1"/>
  <c r="AE31" i="1"/>
  <c r="AE35" i="1"/>
  <c r="AE39" i="1"/>
  <c r="AE43" i="1"/>
  <c r="AE47" i="1"/>
  <c r="AE51" i="1"/>
  <c r="AE55" i="1"/>
  <c r="AT11" i="1" l="1"/>
  <c r="AT16" i="1"/>
  <c r="AT10" i="1"/>
  <c r="AT14" i="1"/>
  <c r="AT12" i="1"/>
  <c r="AS50" i="1"/>
  <c r="AU50" i="1"/>
  <c r="AV50" i="1" s="1"/>
  <c r="AS49" i="1"/>
  <c r="AU49" i="1"/>
  <c r="AV49" i="1" s="1"/>
  <c r="AS29" i="1"/>
  <c r="AU29" i="1"/>
  <c r="AV29" i="1" s="1"/>
  <c r="AS31" i="1"/>
  <c r="AU31" i="1"/>
  <c r="AV31" i="1" s="1"/>
  <c r="AU57" i="1"/>
  <c r="AV57" i="1" s="1"/>
  <c r="AS57" i="1"/>
  <c r="AS46" i="1"/>
  <c r="AU46" i="1"/>
  <c r="AV46" i="1" s="1"/>
  <c r="AS19" i="1"/>
  <c r="AU19" i="1"/>
  <c r="AV19" i="1" s="1"/>
  <c r="AS23" i="1"/>
  <c r="AU23" i="1"/>
  <c r="AV23" i="1" s="1"/>
  <c r="AS18" i="1"/>
  <c r="AU18" i="1"/>
  <c r="AV18" i="1" s="1"/>
  <c r="AS56" i="1"/>
  <c r="AU56" i="1"/>
  <c r="AV56" i="1" s="1"/>
  <c r="AS28" i="1"/>
  <c r="AU28" i="1"/>
  <c r="AV28" i="1" s="1"/>
  <c r="AS35" i="1"/>
  <c r="AU35" i="1"/>
  <c r="AV35" i="1" s="1"/>
  <c r="AS51" i="1"/>
  <c r="AU51" i="1"/>
  <c r="AV51" i="1" s="1"/>
  <c r="AS41" i="1"/>
  <c r="AU41" i="1"/>
  <c r="AV41" i="1" s="1"/>
  <c r="AS9" i="1"/>
  <c r="AS24" i="1"/>
  <c r="AU24" i="1"/>
  <c r="AV24" i="1" s="1"/>
  <c r="AS11" i="1"/>
  <c r="AS37" i="1"/>
  <c r="AU37" i="1"/>
  <c r="AV37" i="1" s="1"/>
  <c r="AS43" i="1"/>
  <c r="AU43" i="1"/>
  <c r="AV43" i="1" s="1"/>
  <c r="AS45" i="1"/>
  <c r="AU45" i="1"/>
  <c r="AV45" i="1" s="1"/>
  <c r="AS58" i="1"/>
  <c r="AU58" i="1"/>
  <c r="AV58" i="1" s="1"/>
  <c r="AS40" i="1"/>
  <c r="AU40" i="1"/>
  <c r="AV40" i="1" s="1"/>
  <c r="AS17" i="1"/>
  <c r="AU17" i="1"/>
  <c r="AV17" i="1" s="1"/>
  <c r="AS21" i="1"/>
  <c r="AU21" i="1"/>
  <c r="AV21" i="1" s="1"/>
  <c r="AS47" i="1"/>
  <c r="AU47" i="1"/>
  <c r="AV47" i="1" s="1"/>
  <c r="AS42" i="1"/>
  <c r="AU42" i="1"/>
  <c r="AV42" i="1" s="1"/>
  <c r="AS44" i="1"/>
  <c r="AU44" i="1"/>
  <c r="AV44" i="1" s="1"/>
  <c r="AS38" i="1"/>
  <c r="AU38" i="1"/>
  <c r="AV38" i="1" s="1"/>
  <c r="AS22" i="1"/>
  <c r="AU22" i="1"/>
  <c r="AV22" i="1" s="1"/>
  <c r="AS54" i="1"/>
  <c r="AU54" i="1"/>
  <c r="AV54" i="1" s="1"/>
  <c r="AS33" i="1"/>
  <c r="AU33" i="1"/>
  <c r="AV33" i="1" s="1"/>
  <c r="AU39" i="1"/>
  <c r="AV39" i="1" s="1"/>
  <c r="AS39" i="1"/>
  <c r="AS34" i="1"/>
  <c r="AU34" i="1"/>
  <c r="AV34" i="1" s="1"/>
  <c r="AS25" i="1"/>
  <c r="AU25" i="1"/>
  <c r="AV25" i="1" s="1"/>
  <c r="AS15" i="1"/>
  <c r="AS55" i="1"/>
  <c r="AU55" i="1"/>
  <c r="AV55" i="1" s="1"/>
  <c r="AS26" i="1"/>
  <c r="AU26" i="1"/>
  <c r="AV26" i="1" s="1"/>
  <c r="AS13" i="1"/>
  <c r="AS53" i="1"/>
  <c r="AU53" i="1"/>
  <c r="AV53" i="1" s="1"/>
  <c r="AS32" i="1"/>
  <c r="AU32" i="1"/>
  <c r="AV32" i="1" s="1"/>
  <c r="AS16" i="1"/>
  <c r="AS10" i="1"/>
  <c r="AS52" i="1"/>
  <c r="AU52" i="1"/>
  <c r="AV52" i="1" s="1"/>
  <c r="AS36" i="1"/>
  <c r="AU36" i="1"/>
  <c r="AV36" i="1" s="1"/>
  <c r="AS14" i="1"/>
  <c r="AS48" i="1"/>
  <c r="AU48" i="1"/>
  <c r="AV48" i="1" s="1"/>
  <c r="AS30" i="1"/>
  <c r="AU30" i="1"/>
  <c r="AV30" i="1" s="1"/>
  <c r="AS27" i="1"/>
  <c r="AU27" i="1"/>
  <c r="AV27" i="1" s="1"/>
  <c r="AS20" i="1"/>
  <c r="AU20" i="1"/>
  <c r="AV20" i="1" s="1"/>
  <c r="AS12" i="1"/>
  <c r="AI26" i="1"/>
  <c r="AH26" i="1"/>
  <c r="AJ26" i="1"/>
  <c r="AG26" i="1"/>
  <c r="AI36" i="1"/>
  <c r="AG36" i="1"/>
  <c r="AJ36" i="1"/>
  <c r="AH36" i="1"/>
  <c r="AJ13" i="1"/>
  <c r="AH13" i="1"/>
  <c r="AG13" i="1"/>
  <c r="AI13" i="1"/>
  <c r="AG29" i="1"/>
  <c r="AH29" i="1"/>
  <c r="AI29" i="1"/>
  <c r="AJ29" i="1"/>
  <c r="AJ55" i="1"/>
  <c r="AG55" i="1"/>
  <c r="AH55" i="1"/>
  <c r="AI55" i="1"/>
  <c r="AH39" i="1"/>
  <c r="AJ39" i="1"/>
  <c r="AI39" i="1"/>
  <c r="AG39" i="1"/>
  <c r="AH23" i="1"/>
  <c r="AG23" i="1"/>
  <c r="AI23" i="1"/>
  <c r="AJ23" i="1"/>
  <c r="AI54" i="1"/>
  <c r="AH54" i="1"/>
  <c r="AJ54" i="1"/>
  <c r="AG54" i="1"/>
  <c r="AI18" i="1"/>
  <c r="AH18" i="1"/>
  <c r="AJ18" i="1"/>
  <c r="AG18" i="1"/>
  <c r="AH33" i="1"/>
  <c r="AG33" i="1"/>
  <c r="AJ33" i="1"/>
  <c r="AI33" i="1"/>
  <c r="AI48" i="1"/>
  <c r="AG48" i="1"/>
  <c r="AJ48" i="1"/>
  <c r="AH48" i="1"/>
  <c r="AI32" i="1"/>
  <c r="AG32" i="1"/>
  <c r="AJ32" i="1"/>
  <c r="AH32" i="1"/>
  <c r="AI16" i="1"/>
  <c r="AG16" i="1"/>
  <c r="AJ16" i="1"/>
  <c r="AH16" i="1"/>
  <c r="AI38" i="1"/>
  <c r="AH38" i="1"/>
  <c r="AJ38" i="1"/>
  <c r="AG38" i="1"/>
  <c r="AJ53" i="1"/>
  <c r="AH53" i="1"/>
  <c r="AG53" i="1"/>
  <c r="AI53" i="1"/>
  <c r="AH21" i="1"/>
  <c r="AG21" i="1"/>
  <c r="AJ21" i="1"/>
  <c r="AI21" i="1"/>
  <c r="AH51" i="1"/>
  <c r="AJ51" i="1"/>
  <c r="AI51" i="1"/>
  <c r="AG51" i="1"/>
  <c r="AJ35" i="1"/>
  <c r="AG35" i="1"/>
  <c r="AH35" i="1"/>
  <c r="AI35" i="1"/>
  <c r="AJ19" i="1"/>
  <c r="AH19" i="1"/>
  <c r="AI19" i="1"/>
  <c r="AG19" i="1"/>
  <c r="AH9" i="1"/>
  <c r="AG9" i="1"/>
  <c r="AJ9" i="1"/>
  <c r="AI9" i="1"/>
  <c r="AJ41" i="1"/>
  <c r="AH41" i="1"/>
  <c r="AG41" i="1"/>
  <c r="AI41" i="1"/>
  <c r="AI20" i="1"/>
  <c r="AG20" i="1"/>
  <c r="AJ20" i="1"/>
  <c r="AH20" i="1"/>
  <c r="AI50" i="1"/>
  <c r="AH50" i="1"/>
  <c r="AJ50" i="1"/>
  <c r="AG50" i="1"/>
  <c r="AI46" i="1"/>
  <c r="AH46" i="1"/>
  <c r="AJ46" i="1"/>
  <c r="AG46" i="1"/>
  <c r="AJ25" i="1"/>
  <c r="AG25" i="1"/>
  <c r="AI25" i="1"/>
  <c r="AH25" i="1"/>
  <c r="AI28" i="1"/>
  <c r="AG28" i="1"/>
  <c r="AJ28" i="1"/>
  <c r="AH28" i="1"/>
  <c r="AH11" i="1"/>
  <c r="AG11" i="1"/>
  <c r="AI11" i="1"/>
  <c r="AJ11" i="1"/>
  <c r="AI30" i="1"/>
  <c r="AH30" i="1"/>
  <c r="AJ30" i="1"/>
  <c r="AG30" i="1"/>
  <c r="AG45" i="1"/>
  <c r="AJ45" i="1"/>
  <c r="AI45" i="1"/>
  <c r="AH45" i="1"/>
  <c r="AI12" i="1"/>
  <c r="AG12" i="1"/>
  <c r="AJ12" i="1"/>
  <c r="AH12" i="1"/>
  <c r="AJ47" i="1"/>
  <c r="AH47" i="1"/>
  <c r="AG47" i="1"/>
  <c r="AI47" i="1"/>
  <c r="AJ31" i="1"/>
  <c r="AH31" i="1"/>
  <c r="AG31" i="1"/>
  <c r="AI31" i="1"/>
  <c r="AI10" i="1"/>
  <c r="AH10" i="1"/>
  <c r="AJ10" i="1"/>
  <c r="AG10" i="1"/>
  <c r="AI52" i="1"/>
  <c r="AG52" i="1"/>
  <c r="AJ52" i="1"/>
  <c r="AH52" i="1"/>
  <c r="AI14" i="1"/>
  <c r="AH14" i="1"/>
  <c r="AJ14" i="1"/>
  <c r="AG14" i="1"/>
  <c r="AG57" i="1"/>
  <c r="AJ57" i="1"/>
  <c r="AI57" i="1"/>
  <c r="AH57" i="1"/>
  <c r="AI44" i="1"/>
  <c r="AG44" i="1"/>
  <c r="AJ44" i="1"/>
  <c r="AH44" i="1"/>
  <c r="AG15" i="1"/>
  <c r="AH15" i="1"/>
  <c r="AJ15" i="1"/>
  <c r="AI15" i="1"/>
  <c r="AI34" i="1"/>
  <c r="AH34" i="1"/>
  <c r="AJ34" i="1"/>
  <c r="AG34" i="1"/>
  <c r="AG49" i="1"/>
  <c r="AH49" i="1"/>
  <c r="AI49" i="1"/>
  <c r="AJ49" i="1"/>
  <c r="AG17" i="1"/>
  <c r="AH17" i="1"/>
  <c r="AI17" i="1"/>
  <c r="AJ17" i="1"/>
  <c r="AI40" i="1"/>
  <c r="AG40" i="1"/>
  <c r="AJ40" i="1"/>
  <c r="AH40" i="1"/>
  <c r="AI24" i="1"/>
  <c r="AG24" i="1"/>
  <c r="AJ24" i="1"/>
  <c r="AH24" i="1"/>
  <c r="AI58" i="1"/>
  <c r="AH58" i="1"/>
  <c r="AJ58" i="1"/>
  <c r="AG58" i="1"/>
  <c r="AI22" i="1"/>
  <c r="AH22" i="1"/>
  <c r="AJ22" i="1"/>
  <c r="AG22" i="1"/>
  <c r="AG37" i="1"/>
  <c r="AH37" i="1"/>
  <c r="AI37" i="1"/>
  <c r="AJ37" i="1"/>
  <c r="AI56" i="1"/>
  <c r="AG56" i="1"/>
  <c r="AJ56" i="1"/>
  <c r="AH56" i="1"/>
  <c r="AG43" i="1"/>
  <c r="AH43" i="1"/>
  <c r="AI43" i="1"/>
  <c r="AJ43" i="1"/>
  <c r="AG27" i="1"/>
  <c r="AH27" i="1"/>
  <c r="AJ27" i="1"/>
  <c r="AI27" i="1"/>
  <c r="AI42" i="1"/>
  <c r="AH42" i="1"/>
  <c r="AJ42" i="1"/>
  <c r="AG42" i="1"/>
  <c r="AX20" i="1" l="1"/>
  <c r="AW20" i="1"/>
  <c r="AW30" i="1"/>
  <c r="AX30" i="1"/>
  <c r="AW26" i="1"/>
  <c r="AX26" i="1"/>
  <c r="AX24" i="1"/>
  <c r="AW24" i="1"/>
  <c r="AX36" i="1"/>
  <c r="AW36" i="1"/>
  <c r="AW53" i="1"/>
  <c r="AX53" i="1"/>
  <c r="AW25" i="1"/>
  <c r="AX25" i="1"/>
  <c r="AX54" i="1"/>
  <c r="AW54" i="1"/>
  <c r="AW38" i="1"/>
  <c r="AX38" i="1"/>
  <c r="AX42" i="1"/>
  <c r="AW42" i="1"/>
  <c r="AW21" i="1"/>
  <c r="AX21" i="1"/>
  <c r="AX40" i="1"/>
  <c r="AW40" i="1"/>
  <c r="AW45" i="1"/>
  <c r="AX45" i="1"/>
  <c r="AW37" i="1"/>
  <c r="AX37" i="1"/>
  <c r="AX51" i="1"/>
  <c r="AW51" i="1"/>
  <c r="AX28" i="1"/>
  <c r="AW28" i="1"/>
  <c r="AW18" i="1"/>
  <c r="AX18" i="1"/>
  <c r="AX19" i="1"/>
  <c r="AW19" i="1"/>
  <c r="AW29" i="1"/>
  <c r="AX29" i="1"/>
  <c r="AW50" i="1"/>
  <c r="AX50" i="1"/>
  <c r="AX27" i="1"/>
  <c r="AW27" i="1"/>
  <c r="AX48" i="1"/>
  <c r="AW48" i="1"/>
  <c r="AX55" i="1"/>
  <c r="AW55" i="1"/>
  <c r="AX39" i="1"/>
  <c r="AW39" i="1"/>
  <c r="AW57" i="1"/>
  <c r="AX57" i="1"/>
  <c r="AX52" i="1"/>
  <c r="AW52" i="1"/>
  <c r="AX32" i="1"/>
  <c r="AW32" i="1"/>
  <c r="AW34" i="1"/>
  <c r="AX34" i="1"/>
  <c r="AW33" i="1"/>
  <c r="AX33" i="1"/>
  <c r="AW22" i="1"/>
  <c r="AX22" i="1"/>
  <c r="AX44" i="1"/>
  <c r="AW44" i="1"/>
  <c r="AX47" i="1"/>
  <c r="AW47" i="1"/>
  <c r="AW17" i="1"/>
  <c r="AX17" i="1"/>
  <c r="AW58" i="1"/>
  <c r="AX58" i="1"/>
  <c r="AX43" i="1"/>
  <c r="AW43" i="1"/>
  <c r="AW41" i="1"/>
  <c r="AX41" i="1"/>
  <c r="AX35" i="1"/>
  <c r="AW35" i="1"/>
  <c r="AX56" i="1"/>
  <c r="AW56" i="1"/>
  <c r="AX23" i="1"/>
  <c r="AW23" i="1"/>
  <c r="AW46" i="1"/>
  <c r="AX46" i="1"/>
  <c r="AX31" i="1"/>
  <c r="AW31" i="1"/>
  <c r="AW49" i="1"/>
  <c r="AX49" i="1"/>
  <c r="AU12" i="1"/>
  <c r="AU10" i="1"/>
  <c r="AU13" i="1"/>
  <c r="AU16" i="1"/>
  <c r="AU15" i="1"/>
  <c r="AU11" i="1"/>
  <c r="AU9" i="1"/>
  <c r="AV9" i="1" s="1"/>
  <c r="AU14" i="1"/>
  <c r="AW9" i="1" l="1"/>
  <c r="AX9" i="1"/>
  <c r="AV10" i="1"/>
  <c r="AV11" i="1"/>
  <c r="AX11" i="1" l="1"/>
  <c r="AW11" i="1"/>
  <c r="AW10" i="1"/>
  <c r="AX10" i="1"/>
  <c r="AV12" i="1"/>
  <c r="AX12" i="1" l="1"/>
  <c r="AW12" i="1"/>
  <c r="AV13" i="1"/>
  <c r="AW13" i="1" l="1"/>
  <c r="AX13" i="1"/>
  <c r="AV14" i="1"/>
  <c r="AW14" i="1" l="1"/>
  <c r="AX14" i="1"/>
  <c r="AV15" i="1"/>
  <c r="AX15" i="1" l="1"/>
  <c r="AW15" i="1"/>
  <c r="AV16" i="1"/>
  <c r="AX16" i="1" l="1"/>
  <c r="AW16" i="1"/>
</calcChain>
</file>

<file path=xl/comments1.xml><?xml version="1.0" encoding="utf-8"?>
<comments xmlns="http://schemas.openxmlformats.org/spreadsheetml/2006/main">
  <authors>
    <author>Buckaroo Banzai</author>
  </authors>
  <commentList>
    <comment ref="S4" authorId="0">
      <text>
        <r>
          <rPr>
            <b/>
            <sz val="9"/>
            <color indexed="81"/>
            <rFont val="Tahoma"/>
            <family val="2"/>
          </rPr>
          <t>Buckaroo Banzai:</t>
        </r>
        <r>
          <rPr>
            <sz val="9"/>
            <color indexed="81"/>
            <rFont val="Tahoma"/>
            <family val="2"/>
          </rPr>
          <t xml:space="preserve">
Optional: If you would like to highlight the top X projects, enter the highest rank in your range here (e.g. enter "5" to highlight the top 5 projects (those with ranks 1-5)).  This field is limited to values between 1 and 25.</t>
        </r>
      </text>
    </comment>
    <comment ref="U4" authorId="0">
      <text>
        <r>
          <rPr>
            <b/>
            <sz val="9"/>
            <color indexed="81"/>
            <rFont val="Tahoma"/>
            <family val="2"/>
          </rPr>
          <t>Buckaroo Banzai:</t>
        </r>
        <r>
          <rPr>
            <sz val="9"/>
            <color indexed="81"/>
            <rFont val="Tahoma"/>
            <family val="2"/>
          </rPr>
          <t xml:space="preserve">
Optional: Enter a Value between 1 and 90 (this is the "cut-off" score (normalized combined) for your projects).</t>
        </r>
      </text>
    </comment>
  </commentList>
</comments>
</file>

<file path=xl/sharedStrings.xml><?xml version="1.0" encoding="utf-8"?>
<sst xmlns="http://schemas.openxmlformats.org/spreadsheetml/2006/main" count="155" uniqueCount="129">
  <si>
    <t>Type I Financial Savings</t>
  </si>
  <si>
    <t>Type II Financial Savings</t>
  </si>
  <si>
    <t>Norm Benefit Score</t>
  </si>
  <si>
    <t>Norm Effort Score</t>
  </si>
  <si>
    <t>Norm Combined Score</t>
  </si>
  <si>
    <t>&gt;6 Months</t>
  </si>
  <si>
    <t>High</t>
  </si>
  <si>
    <t>Medium</t>
  </si>
  <si>
    <t>Low</t>
  </si>
  <si>
    <t>Quality Improvement</t>
  </si>
  <si>
    <t>Cycle Time Reduction</t>
  </si>
  <si>
    <t>Customer Service Improvement</t>
  </si>
  <si>
    <t>Resource Requirements</t>
  </si>
  <si>
    <t>Time to Implement</t>
  </si>
  <si>
    <t>Implementation Cost</t>
  </si>
  <si>
    <t>Project Risk</t>
  </si>
  <si>
    <t>Data Availability</t>
  </si>
  <si>
    <t>Rank</t>
  </si>
  <si>
    <t>The percentage reduction in unacceptable variation of the process in scope for the project.  Example: the process for a budget request consists of a form that gets rejected 30% of the time; the project reduces that reject rate to 15%, a 50% reduction.</t>
  </si>
  <si>
    <t>Estimated percentage decrease in process cycle time either through reduction in rework (defect reduction), increased productivity, reduction of work-in-process, or process leaning; e.g. a decrease in cycle time from 10 days to 5 days is a 50% decrease.</t>
  </si>
  <si>
    <t>Number of months required to complete the project.</t>
  </si>
  <si>
    <t>The incremental cost of conducting the LSS project and the cost of implementing the new process.  Implementation costs include direct incremental or variable costs of implementing process improvements (e.g. additional contractor support) and any costs required to implement or sustain the redesigned process (e.g. new technology, software licenses, or personnel training).  Implementation costs do not include sunk costs or the cost of establishing and maintaining the overall LSS effort (e.g. salaries of Green Belts and team members).</t>
  </si>
  <si>
    <t>Chance of an adverse consequence affecting the project due to institutional resistance and/or budget constraints. Also inversely related to the probability of success (e.g. high probability of success = low risk). Example: smaller scope projects with resource availability have smaller risk than enterprise-wide projects that touch multiple people over a longer period of time.</t>
  </si>
  <si>
    <t>Ability of the team to find data from organizational sources to support data collection phases of the project.</t>
  </si>
  <si>
    <t>Resources (personnel) needed to support level of effort required to support project.</t>
  </si>
  <si>
    <t>$750K-$2.5M</t>
  </si>
  <si>
    <t>&gt;$2.5M</t>
  </si>
  <si>
    <t>&gt;50%</t>
  </si>
  <si>
    <t>No measurable impact on customer service</t>
  </si>
  <si>
    <t>Limited or unmeasurable impact on customer service</t>
  </si>
  <si>
    <t>Significant, measurable impact on customer service</t>
  </si>
  <si>
    <t>&lt;3 Months</t>
  </si>
  <si>
    <t xml:space="preserve"> 3-6 months</t>
  </si>
  <si>
    <t>&lt;20%</t>
  </si>
  <si>
    <t>&lt;$750K</t>
  </si>
  <si>
    <t>Data is readily available in existing sources, and can be easily extracted for use.</t>
  </si>
  <si>
    <t>Data is available in existing sources, but will require either additional manipulation to fit project purposes, or is incomplete and requires additional sources.</t>
  </si>
  <si>
    <t>No current data available; team must design and deploy new data capture systems.</t>
  </si>
  <si>
    <t>1-3 FTE</t>
  </si>
  <si>
    <t>4-7 FTE</t>
  </si>
  <si>
    <t>&gt;7 FTE</t>
  </si>
  <si>
    <t>&lt;10% of expected savings, or a payback period of &lt;1 year</t>
  </si>
  <si>
    <t>10%-50% of expected savings, or a payback period of 1-3 years</t>
  </si>
  <si>
    <t>&gt;50% of expected savings, or a payback period of &gt;3 years</t>
  </si>
  <si>
    <t>20-50%</t>
  </si>
  <si>
    <t>Cost avoidances are defined as all cost reductions that are not savings, including, but not limited to, improvements in efficiency, productivity, cycle time, timeliness and resource utilization.</t>
  </si>
  <si>
    <t>The project addresses a customer service issue as defined by a specific metric (i.e. customer comment cards).</t>
  </si>
  <si>
    <t>A</t>
  </si>
  <si>
    <t>B</t>
  </si>
  <si>
    <t>C</t>
  </si>
  <si>
    <t>D</t>
  </si>
  <si>
    <t>E</t>
  </si>
  <si>
    <t>F</t>
  </si>
  <si>
    <t>G</t>
  </si>
  <si>
    <t>H</t>
  </si>
  <si>
    <t>I</t>
  </si>
  <si>
    <t>J</t>
  </si>
  <si>
    <r>
      <t xml:space="preserve">Cost Savings and Revenue Generation.  Cost Savings refers to money saved that will not be programmed for in the future.
Cost savings are defined as cost reductions that enable a manager to remove programmed or budgeted funds and apply them to other uses.  In this definition, savings are viewed from an enterprise perspective: an initiative that reduces costs in one organization or appropriation but increases costs elsewhere represents savings only to the extent that there is a net cost reduction that can be applied to other uses.  Cost savings may include projects that generate revenue, assuming that revenue generation offsets other budget requirements.
</t>
    </r>
    <r>
      <rPr>
        <sz val="11"/>
        <rFont val="Calibri"/>
        <family val="2"/>
        <scheme val="minor"/>
      </rPr>
      <t xml:space="preserve">
</t>
    </r>
  </si>
  <si>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</si>
  <si>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</si>
  <si>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</si>
  <si>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</si>
  <si>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</si>
  <si>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</si>
  <si>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</si>
  <si>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</si>
  <si>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</si>
  <si>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</si>
  <si>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</si>
  <si>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</si>
  <si>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</si>
  <si>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</si>
  <si>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</si>
  <si>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</si>
  <si>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</si>
  <si>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</si>
  <si>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</si>
  <si>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</si>
  <si>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</si>
  <si>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</si>
  <si>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</si>
  <si>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</si>
  <si>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</si>
  <si>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</si>
  <si>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</si>
  <si>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</si>
  <si>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</si>
  <si>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</si>
  <si>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</si>
  <si>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</si>
  <si>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</si>
  <si>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</si>
  <si>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</si>
  <si>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</si>
  <si>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</si>
  <si>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</si>
  <si>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</si>
  <si>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</si>
  <si>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N/A</t>
  </si>
  <si>
    <t>criteria</t>
  </si>
  <si>
    <t>description</t>
  </si>
  <si>
    <t>weight</t>
  </si>
  <si>
    <t>score</t>
  </si>
  <si>
    <t>benefit</t>
  </si>
  <si>
    <t>effort</t>
  </si>
  <si>
    <t>total</t>
  </si>
  <si>
    <t>project name</t>
  </si>
  <si>
    <t>start date</t>
  </si>
  <si>
    <t>poc name</t>
  </si>
  <si>
    <t>ncs - bar chart</t>
  </si>
  <si>
    <t>target line Y</t>
  </si>
  <si>
    <t>target line X</t>
  </si>
  <si>
    <t>median</t>
  </si>
  <si>
    <t>bar chart based on options</t>
  </si>
  <si>
    <t>radial value</t>
  </si>
  <si>
    <t>project id</t>
  </si>
  <si>
    <t>no highlight</t>
  </si>
  <si>
    <t>highlight</t>
  </si>
  <si>
    <t>target ncs</t>
  </si>
  <si>
    <t>top X</t>
  </si>
  <si>
    <t>Pareto</t>
  </si>
  <si>
    <t>Project ID</t>
  </si>
  <si>
    <t>Order</t>
  </si>
  <si>
    <t>NCS</t>
  </si>
  <si>
    <t>%</t>
  </si>
  <si>
    <t>Cum %</t>
  </si>
  <si>
    <t>Vital</t>
  </si>
  <si>
    <t>Trivial</t>
  </si>
  <si>
    <t>Pareto Line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</si>
</sst>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0"/>
    <numFmt numFmtId="165" formatCode="0.0000"/>
    <numFmt numFmtId="166" formatCode="0.0000%"/>
  </numFmts>
  <fonts count="17"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font>
    <font>
      <sz val="11"/>
      <color rgb="FFFF0000"/>
      <name val="Calibri"/>
      <family val="2"/>
      <scheme val="minor"/>
    </font>
    <font>
      <b/>
      <sz val="11"/>
      <color rgb="FFFF0000"/>
      <name val="Calibri"/>
      <family val="2"/>
      <scheme val="minor"/>
    </font>
    <font>
      <sz val="11"/>
      <color theme="1"/>
      <name val="Symbol"/>
      <family val="1"/>
      <charset val="2"/>
    </font>
    <font>
      <b/>
      <u/>
      <sz val="11"/>
      <color theme="10"/>
      <name val="Calibri"/>
      <family val="2"/>
    </font>
    <font>
      <sz val="11"/>
      <name val="Calibri"/>
      <family val="2"/>
      <scheme val="minor"/>
    </font>
    <font>
      <b/>
      <sz val="11"/>
      <name val="Calibri"/>
      <family val="2"/>
      <scheme val="minor"/>
    </font>
    <font>
      <b/>
      <sz val="11"/>
      <color theme="0" tint="-0.499984740745262"/>
      <name val="Calibri"/>
      <family val="2"/>
      <scheme val="minor"/>
    </font>
    <font>
      <sz val="9"/>
      <color indexed="81"/>
      <name val="Tahoma"/>
      <family val="2"/>
    </font>
    <font>
      <b/>
      <sz val="9"/>
      <color indexed="81"/>
      <name val="Tahoma"/>
      <family val="2"/>
    </font>
    <font>
      <sz val="8"/>
      <color rgb="FF000000"/>
      <name val="Tahoma"/>
      <family val="2"/>
    </font>
    <font>
      <sz val="11"/>
      <color theme="0"/>
      <name val="Calibri"/>
      <family val="2"/>
      <scheme val="minor"/>
    </font>
    <font>
      <b/>
      <sz val="10"/>
      <name val="Calibri"/>
      <family val="2"/>
      <scheme val="minor"/>
    </font>
    <font>
      <b/>
      <sz val="10"/>
      <name val="Calibri"/>
      <family val="2"/>
    </font>
  </fonts>
  <fills count="14">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5" tint="0.39997558519241921"/>
        <bgColor indexed="64"/>
      </patternFill>
    </fill>
    <fill>
      <patternFill patternType="darkDown">
        <fgColor theme="3" tint="0.39994506668294322"/>
        <bgColor theme="0"/>
      </patternFill>
    </fill>
    <fill>
      <patternFill patternType="solid">
        <fgColor rgb="FFDA9694"/>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theme="0"/>
      </bottom>
      <diagonal/>
    </border>
    <border>
      <left style="medium">
        <color indexed="64"/>
      </left>
      <right style="medium">
        <color indexed="64"/>
      </right>
      <top style="medium">
        <color theme="0"/>
      </top>
      <bottom style="thin">
        <color indexed="64"/>
      </bottom>
      <diagonal/>
    </border>
    <border>
      <left style="thin">
        <color theme="0"/>
      </left>
      <right style="thin">
        <color theme="0"/>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theme="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theme="0"/>
      </left>
      <right style="thin">
        <color indexed="64"/>
      </right>
      <top style="medium">
        <color indexed="64"/>
      </top>
      <bottom style="medium">
        <color indexed="64"/>
      </bottom>
      <diagonal/>
    </border>
    <border>
      <left style="thin">
        <color indexed="64"/>
      </left>
      <right style="medium">
        <color theme="0"/>
      </right>
      <top style="medium">
        <color indexed="64"/>
      </top>
      <bottom style="medium">
        <color indexed="64"/>
      </bottom>
      <diagonal/>
    </border>
    <border>
      <left/>
      <right style="thin">
        <color indexed="64"/>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alignment vertical="top"/>
      <protection locked="0"/>
    </xf>
  </cellStyleXfs>
  <cellXfs count="180">
    <xf numFmtId="0" fontId="0" fillId="0" borderId="0" xfId="0"/>
    <xf numFmtId="0" fontId="0" fillId="2" borderId="1" xfId="0" applyFill="1" applyBorder="1"/>
    <xf numFmtId="0" fontId="0" fillId="0" borderId="2" xfId="0" applyBorder="1"/>
    <xf numFmtId="0" fontId="0" fillId="3" borderId="2" xfId="0" applyFill="1" applyBorder="1"/>
    <xf numFmtId="0" fontId="0" fillId="0" borderId="4" xfId="0" applyBorder="1"/>
    <xf numFmtId="0" fontId="0" fillId="0" borderId="6" xfId="0" applyBorder="1"/>
    <xf numFmtId="0" fontId="0" fillId="0" borderId="5" xfId="0" applyBorder="1"/>
    <xf numFmtId="0" fontId="6" fillId="0" borderId="2" xfId="0" applyFont="1" applyBorder="1" applyAlignment="1">
      <alignment horizontal="left" indent="5"/>
    </xf>
    <xf numFmtId="0" fontId="0" fillId="0" borderId="8" xfId="0" applyBorder="1"/>
    <xf numFmtId="0" fontId="0" fillId="0" borderId="7" xfId="0" applyBorder="1"/>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49" fontId="0" fillId="4" borderId="0" xfId="0" applyNumberFormat="1" applyFill="1"/>
    <xf numFmtId="0" fontId="0" fillId="4" borderId="0" xfId="0" applyFill="1"/>
    <xf numFmtId="0" fontId="8" fillId="0" borderId="1" xfId="0" applyFont="1" applyBorder="1" applyProtection="1">
      <protection locked="0"/>
    </xf>
    <xf numFmtId="0" fontId="8" fillId="3" borderId="1" xfId="0" applyFont="1" applyFill="1" applyBorder="1" applyProtection="1">
      <protection locked="0"/>
    </xf>
    <xf numFmtId="0" fontId="9" fillId="0" borderId="1" xfId="0" applyFont="1" applyFill="1" applyBorder="1" applyAlignment="1" applyProtection="1">
      <alignment horizontal="left" vertical="top" wrapText="1"/>
      <protection locked="0"/>
    </xf>
    <xf numFmtId="0" fontId="0" fillId="0" borderId="1" xfId="0" applyFont="1" applyBorder="1" applyProtection="1">
      <protection locked="0"/>
    </xf>
    <xf numFmtId="0" fontId="8" fillId="7" borderId="1" xfId="0" applyFont="1" applyFill="1" applyBorder="1" applyProtection="1">
      <protection locked="0"/>
    </xf>
    <xf numFmtId="0" fontId="0" fillId="7" borderId="1" xfId="0" applyFont="1" applyFill="1" applyBorder="1" applyProtection="1">
      <protection locked="0"/>
    </xf>
    <xf numFmtId="0" fontId="0" fillId="7" borderId="9" xfId="0" applyFont="1" applyFill="1" applyBorder="1" applyProtection="1">
      <protection locked="0"/>
    </xf>
    <xf numFmtId="0" fontId="0" fillId="0" borderId="9" xfId="0" applyFont="1" applyBorder="1" applyProtection="1">
      <protection locked="0"/>
    </xf>
    <xf numFmtId="0" fontId="9" fillId="7" borderId="10" xfId="0" applyFont="1" applyFill="1" applyBorder="1" applyProtection="1">
      <protection locked="0"/>
    </xf>
    <xf numFmtId="0" fontId="9" fillId="0" borderId="10" xfId="0" applyFont="1" applyBorder="1" applyProtection="1">
      <protection locked="0"/>
    </xf>
    <xf numFmtId="0" fontId="9" fillId="3" borderId="10" xfId="0" applyFont="1" applyFill="1" applyBorder="1" applyProtection="1">
      <protection locked="0"/>
    </xf>
    <xf numFmtId="0" fontId="9" fillId="7" borderId="12" xfId="0" applyFont="1" applyFill="1" applyBorder="1" applyProtection="1">
      <protection locked="0"/>
    </xf>
    <xf numFmtId="0" fontId="8" fillId="7" borderId="17" xfId="0" applyFont="1" applyFill="1" applyBorder="1" applyProtection="1">
      <protection locked="0"/>
    </xf>
    <xf numFmtId="0" fontId="1" fillId="2" borderId="15" xfId="0" applyFont="1" applyFill="1" applyBorder="1" applyAlignment="1">
      <alignment horizontal="center"/>
    </xf>
    <xf numFmtId="0" fontId="1" fillId="2" borderId="16" xfId="0" applyFont="1" applyFill="1" applyBorder="1" applyAlignment="1">
      <alignment horizontal="center"/>
    </xf>
    <xf numFmtId="0" fontId="0" fillId="7" borderId="10" xfId="0" applyFont="1" applyFill="1" applyBorder="1" applyProtection="1">
      <protection locked="0"/>
    </xf>
    <xf numFmtId="0" fontId="0" fillId="7" borderId="11" xfId="0" applyFont="1" applyFill="1" applyBorder="1" applyProtection="1">
      <protection locked="0"/>
    </xf>
    <xf numFmtId="0" fontId="0" fillId="0" borderId="10" xfId="0" applyFont="1" applyBorder="1" applyProtection="1">
      <protection locked="0"/>
    </xf>
    <xf numFmtId="0" fontId="0" fillId="0" borderId="11" xfId="0" applyFont="1" applyBorder="1" applyProtection="1">
      <protection locked="0"/>
    </xf>
    <xf numFmtId="0" fontId="0" fillId="7" borderId="12" xfId="0" applyFont="1" applyFill="1" applyBorder="1" applyProtection="1">
      <protection locked="0"/>
    </xf>
    <xf numFmtId="0" fontId="0" fillId="7" borderId="17" xfId="0" applyFont="1" applyFill="1" applyBorder="1" applyProtection="1">
      <protection locked="0"/>
    </xf>
    <xf numFmtId="0" fontId="0" fillId="7" borderId="13" xfId="0" applyFont="1" applyFill="1" applyBorder="1" applyProtection="1">
      <protection locked="0"/>
    </xf>
    <xf numFmtId="0" fontId="0" fillId="7" borderId="22" xfId="0" applyFont="1" applyFill="1" applyBorder="1" applyProtection="1">
      <protection locked="0"/>
    </xf>
    <xf numFmtId="2" fontId="0" fillId="0" borderId="1" xfId="0" applyNumberFormat="1" applyBorder="1" applyAlignment="1" applyProtection="1">
      <alignment horizontal="center" vertical="center"/>
      <protection locked="0"/>
    </xf>
    <xf numFmtId="0" fontId="0" fillId="0" borderId="2" xfId="0" applyBorder="1" applyProtection="1"/>
    <xf numFmtId="0" fontId="0" fillId="0" borderId="6" xfId="0" applyBorder="1" applyProtection="1"/>
    <xf numFmtId="0" fontId="0" fillId="0" borderId="5" xfId="0" applyBorder="1" applyProtection="1"/>
    <xf numFmtId="0" fontId="5" fillId="0" borderId="2" xfId="0" applyFont="1" applyBorder="1" applyProtection="1"/>
    <xf numFmtId="0" fontId="7" fillId="0" borderId="6" xfId="1" applyFont="1" applyBorder="1" applyAlignment="1" applyProtection="1">
      <alignment vertical="top"/>
    </xf>
    <xf numFmtId="0" fontId="0" fillId="0" borderId="6" xfId="0" applyFill="1" applyBorder="1" applyProtection="1"/>
    <xf numFmtId="0" fontId="0" fillId="0" borderId="7" xfId="0" applyFill="1" applyBorder="1" applyProtection="1"/>
    <xf numFmtId="2" fontId="1" fillId="9" borderId="31" xfId="0" applyNumberFormat="1" applyFont="1" applyFill="1" applyBorder="1" applyProtection="1"/>
    <xf numFmtId="2" fontId="1" fillId="9" borderId="28" xfId="0" applyNumberFormat="1" applyFont="1" applyFill="1" applyBorder="1" applyProtection="1"/>
    <xf numFmtId="2" fontId="1" fillId="9" borderId="32" xfId="0" applyNumberFormat="1" applyFont="1" applyFill="1" applyBorder="1" applyProtection="1"/>
    <xf numFmtId="2" fontId="1" fillId="10" borderId="31" xfId="0" applyNumberFormat="1" applyFont="1" applyFill="1" applyBorder="1" applyProtection="1"/>
    <xf numFmtId="2" fontId="1" fillId="10" borderId="28" xfId="0" applyNumberFormat="1" applyFont="1" applyFill="1" applyBorder="1" applyProtection="1"/>
    <xf numFmtId="2" fontId="1" fillId="10" borderId="32" xfId="0" applyNumberFormat="1" applyFont="1" applyFill="1" applyBorder="1" applyProtection="1"/>
    <xf numFmtId="165" fontId="10" fillId="5" borderId="16" xfId="0" applyNumberFormat="1" applyFont="1" applyFill="1" applyBorder="1" applyAlignment="1" applyProtection="1">
      <alignment horizontal="center"/>
    </xf>
    <xf numFmtId="165" fontId="10" fillId="5" borderId="18" xfId="0" applyNumberFormat="1" applyFont="1" applyFill="1" applyBorder="1" applyAlignment="1" applyProtection="1">
      <alignment horizontal="center"/>
    </xf>
    <xf numFmtId="0" fontId="4" fillId="0" borderId="5" xfId="0" applyFont="1" applyBorder="1" applyProtection="1"/>
    <xf numFmtId="0" fontId="8" fillId="0" borderId="5" xfId="0" applyFont="1" applyBorder="1" applyProtection="1"/>
    <xf numFmtId="165" fontId="10" fillId="5" borderId="25" xfId="0" applyNumberFormat="1" applyFont="1" applyFill="1" applyBorder="1" applyAlignment="1" applyProtection="1">
      <alignment horizontal="center"/>
    </xf>
    <xf numFmtId="0" fontId="4" fillId="0" borderId="2" xfId="0" applyFont="1" applyBorder="1" applyProtection="1"/>
    <xf numFmtId="0" fontId="4" fillId="0" borderId="8" xfId="0" applyFont="1" applyBorder="1" applyAlignment="1" applyProtection="1">
      <alignment horizontal="left"/>
    </xf>
    <xf numFmtId="2" fontId="4" fillId="0" borderId="8" xfId="0" applyNumberFormat="1" applyFont="1" applyBorder="1" applyProtection="1"/>
    <xf numFmtId="0" fontId="4" fillId="0" borderId="8" xfId="0" applyFont="1" applyBorder="1" applyProtection="1"/>
    <xf numFmtId="2" fontId="4" fillId="0" borderId="2" xfId="0" applyNumberFormat="1" applyFont="1" applyBorder="1" applyProtection="1"/>
    <xf numFmtId="0" fontId="1" fillId="2" borderId="15" xfId="0" applyFont="1" applyFill="1" applyBorder="1" applyAlignment="1">
      <alignment horizontal="center" vertical="center"/>
    </xf>
    <xf numFmtId="0" fontId="0" fillId="0" borderId="11" xfId="0" applyBorder="1" applyAlignment="1" applyProtection="1">
      <alignment horizontal="center" vertical="center"/>
      <protection locked="0"/>
    </xf>
    <xf numFmtId="0" fontId="0" fillId="0" borderId="11" xfId="0" applyBorder="1" applyAlignment="1" applyProtection="1">
      <alignment horizontal="center" vertical="center" wrapText="1"/>
      <protection locked="0"/>
    </xf>
    <xf numFmtId="0" fontId="9" fillId="0" borderId="17" xfId="0" applyFont="1" applyFill="1" applyBorder="1" applyAlignment="1" applyProtection="1">
      <alignment horizontal="left" vertical="top" wrapText="1"/>
      <protection locked="0"/>
    </xf>
    <xf numFmtId="2" fontId="0" fillId="0" borderId="17" xfId="0" applyNumberFormat="1"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2" fontId="0" fillId="0" borderId="15" xfId="0" applyNumberFormat="1"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2" fillId="0" borderId="5" xfId="0" applyFont="1" applyBorder="1" applyAlignment="1">
      <alignment horizontal="right" vertical="center"/>
    </xf>
    <xf numFmtId="0" fontId="9" fillId="0" borderId="9" xfId="0" applyFont="1" applyFill="1" applyBorder="1" applyAlignment="1" applyProtection="1">
      <alignment horizontal="center" vertical="center" wrapText="1"/>
      <protection locked="0"/>
    </xf>
    <xf numFmtId="0" fontId="9" fillId="0" borderId="22" xfId="0" applyFont="1" applyFill="1" applyBorder="1" applyAlignment="1" applyProtection="1">
      <alignment horizontal="center" vertical="center" wrapText="1"/>
      <protection locked="0"/>
    </xf>
    <xf numFmtId="0" fontId="0" fillId="2" borderId="27" xfId="0" applyFill="1" applyBorder="1"/>
    <xf numFmtId="0" fontId="9" fillId="0" borderId="21" xfId="0" applyFont="1" applyFill="1" applyBorder="1" applyAlignment="1" applyProtection="1">
      <alignment horizontal="center" vertical="center" wrapText="1"/>
      <protection locked="0"/>
    </xf>
    <xf numFmtId="0" fontId="0" fillId="0" borderId="2" xfId="0" applyBorder="1" applyAlignment="1">
      <alignment horizontal="center" vertical="center"/>
    </xf>
    <xf numFmtId="1" fontId="1" fillId="6" borderId="14" xfId="0" applyNumberFormat="1" applyFont="1" applyFill="1" applyBorder="1" applyAlignment="1" applyProtection="1">
      <alignment horizontal="center"/>
    </xf>
    <xf numFmtId="1" fontId="1" fillId="6" borderId="10" xfId="0" applyNumberFormat="1" applyFont="1" applyFill="1" applyBorder="1" applyAlignment="1" applyProtection="1">
      <alignment horizontal="center"/>
    </xf>
    <xf numFmtId="1" fontId="1" fillId="6" borderId="12" xfId="0" applyNumberFormat="1" applyFont="1" applyFill="1" applyBorder="1" applyAlignment="1" applyProtection="1">
      <alignment horizontal="center"/>
    </xf>
    <xf numFmtId="0" fontId="14" fillId="0" borderId="2" xfId="0" applyFont="1" applyBorder="1" applyProtection="1"/>
    <xf numFmtId="0" fontId="14" fillId="0" borderId="2" xfId="0" applyFont="1" applyBorder="1" applyAlignment="1" applyProtection="1">
      <alignment horizontal="center" vertical="center"/>
    </xf>
    <xf numFmtId="0" fontId="14" fillId="0" borderId="4" xfId="0" applyFont="1" applyBorder="1" applyProtection="1"/>
    <xf numFmtId="164" fontId="14" fillId="0" borderId="2" xfId="0" applyNumberFormat="1" applyFont="1" applyBorder="1" applyAlignment="1" applyProtection="1">
      <alignment horizontal="center" vertical="center"/>
    </xf>
    <xf numFmtId="0" fontId="14" fillId="3" borderId="6" xfId="0" applyFont="1" applyFill="1" applyBorder="1" applyProtection="1"/>
    <xf numFmtId="0" fontId="14" fillId="3" borderId="2" xfId="0" applyFont="1" applyFill="1" applyBorder="1" applyProtection="1"/>
    <xf numFmtId="0" fontId="14" fillId="3" borderId="0" xfId="0" applyFont="1" applyFill="1" applyBorder="1" applyProtection="1"/>
    <xf numFmtId="0" fontId="14" fillId="3" borderId="8" xfId="0" applyFont="1" applyFill="1" applyBorder="1" applyProtection="1"/>
    <xf numFmtId="0" fontId="14" fillId="0" borderId="8" xfId="0" applyFont="1" applyBorder="1" applyProtection="1"/>
    <xf numFmtId="0" fontId="1" fillId="3" borderId="3" xfId="0" applyFont="1" applyFill="1" applyBorder="1" applyAlignment="1" applyProtection="1"/>
    <xf numFmtId="0" fontId="14" fillId="0" borderId="6" xfId="0" applyFont="1" applyBorder="1" applyAlignment="1" applyProtection="1">
      <alignment horizontal="center" vertical="center"/>
    </xf>
    <xf numFmtId="0" fontId="1" fillId="2" borderId="47" xfId="0" applyFont="1" applyFill="1" applyBorder="1" applyProtection="1"/>
    <xf numFmtId="0" fontId="1" fillId="2" borderId="46" xfId="0" applyFont="1" applyFill="1" applyBorder="1" applyProtection="1"/>
    <xf numFmtId="0" fontId="1" fillId="2" borderId="29" xfId="0" applyFont="1" applyFill="1" applyBorder="1" applyProtection="1"/>
    <xf numFmtId="0" fontId="14" fillId="0" borderId="3" xfId="0" applyFont="1" applyBorder="1" applyProtection="1"/>
    <xf numFmtId="0" fontId="15" fillId="0" borderId="6" xfId="0" applyFont="1" applyBorder="1" applyAlignment="1" applyProtection="1">
      <alignment horizontal="center" vertical="center"/>
    </xf>
    <xf numFmtId="0" fontId="16" fillId="0" borderId="0" xfId="1" applyFont="1" applyAlignment="1" applyProtection="1">
      <alignment horizontal="center"/>
    </xf>
    <xf numFmtId="165" fontId="14" fillId="0" borderId="2" xfId="0" applyNumberFormat="1" applyFont="1" applyBorder="1"/>
    <xf numFmtId="1" fontId="8" fillId="0" borderId="26" xfId="0" applyNumberFormat="1" applyFont="1" applyBorder="1" applyAlignment="1" applyProtection="1">
      <alignment horizontal="center"/>
      <protection locked="0"/>
    </xf>
    <xf numFmtId="165" fontId="8" fillId="0" borderId="26" xfId="0" applyNumberFormat="1" applyFont="1" applyBorder="1" applyAlignment="1" applyProtection="1">
      <alignment horizontal="center"/>
      <protection locked="0"/>
    </xf>
    <xf numFmtId="0" fontId="9" fillId="3" borderId="14" xfId="0" applyFont="1" applyFill="1" applyBorder="1" applyProtection="1">
      <protection locked="0"/>
    </xf>
    <xf numFmtId="0" fontId="8" fillId="3" borderId="15" xfId="0" applyFont="1" applyFill="1" applyBorder="1" applyProtection="1">
      <protection locked="0"/>
    </xf>
    <xf numFmtId="0" fontId="0" fillId="3" borderId="14" xfId="0" applyFont="1" applyFill="1" applyBorder="1" applyProtection="1">
      <protection locked="0"/>
    </xf>
    <xf numFmtId="0" fontId="0" fillId="3" borderId="15" xfId="0" applyFont="1" applyFill="1" applyBorder="1" applyProtection="1">
      <protection locked="0"/>
    </xf>
    <xf numFmtId="0" fontId="0" fillId="3" borderId="16" xfId="0" applyFont="1" applyFill="1" applyBorder="1" applyProtection="1">
      <protection locked="0"/>
    </xf>
    <xf numFmtId="0" fontId="0" fillId="3" borderId="21" xfId="0" applyFont="1" applyFill="1" applyBorder="1" applyProtection="1">
      <protection locked="0"/>
    </xf>
    <xf numFmtId="0" fontId="0" fillId="3" borderId="10" xfId="0" applyFont="1" applyFill="1" applyBorder="1" applyProtection="1">
      <protection locked="0"/>
    </xf>
    <xf numFmtId="0" fontId="0" fillId="3" borderId="1" xfId="0" applyFont="1" applyFill="1" applyBorder="1" applyProtection="1">
      <protection locked="0"/>
    </xf>
    <xf numFmtId="0" fontId="0" fillId="3" borderId="11" xfId="0" applyFont="1" applyFill="1" applyBorder="1" applyProtection="1">
      <protection locked="0"/>
    </xf>
    <xf numFmtId="0" fontId="0" fillId="3" borderId="9" xfId="0" applyFont="1" applyFill="1" applyBorder="1" applyProtection="1">
      <protection locked="0"/>
    </xf>
    <xf numFmtId="0" fontId="8" fillId="2" borderId="1" xfId="0" applyFont="1" applyFill="1" applyBorder="1"/>
    <xf numFmtId="0" fontId="8" fillId="2" borderId="1" xfId="0" applyFont="1" applyFill="1" applyBorder="1" applyProtection="1"/>
    <xf numFmtId="0" fontId="8" fillId="2" borderId="1" xfId="0" applyFont="1" applyFill="1" applyBorder="1" applyProtection="1">
      <protection locked="0" hidden="1"/>
    </xf>
    <xf numFmtId="0" fontId="14" fillId="0" borderId="6" xfId="0" applyFont="1" applyBorder="1" applyProtection="1"/>
    <xf numFmtId="0" fontId="14" fillId="0" borderId="2" xfId="0" applyFont="1" applyBorder="1" applyAlignment="1" applyProtection="1">
      <alignment horizontal="center"/>
    </xf>
    <xf numFmtId="0" fontId="14" fillId="0" borderId="2" xfId="0" applyFont="1" applyBorder="1" applyAlignment="1" applyProtection="1">
      <alignment horizontal="right"/>
    </xf>
    <xf numFmtId="0" fontId="14" fillId="0" borderId="2" xfId="0" applyFont="1" applyBorder="1" applyAlignment="1" applyProtection="1">
      <alignment horizontal="left"/>
    </xf>
    <xf numFmtId="164" fontId="14" fillId="0" borderId="2" xfId="0" applyNumberFormat="1" applyFont="1" applyBorder="1" applyProtection="1"/>
    <xf numFmtId="1" fontId="14" fillId="0" borderId="2" xfId="0" applyNumberFormat="1" applyFont="1" applyBorder="1" applyAlignment="1" applyProtection="1">
      <alignment horizontal="center"/>
    </xf>
    <xf numFmtId="0" fontId="1" fillId="0" borderId="2" xfId="0" applyFont="1" applyBorder="1" applyAlignment="1" applyProtection="1">
      <alignment horizontal="center"/>
    </xf>
    <xf numFmtId="0" fontId="1" fillId="0" borderId="2" xfId="0" applyFont="1" applyBorder="1" applyProtection="1"/>
    <xf numFmtId="0" fontId="1" fillId="0" borderId="2" xfId="0" applyFont="1" applyBorder="1" applyAlignment="1" applyProtection="1">
      <alignment horizontal="right"/>
    </xf>
    <xf numFmtId="0" fontId="1" fillId="0" borderId="2" xfId="0" applyFont="1" applyBorder="1" applyAlignment="1" applyProtection="1">
      <alignment horizontal="left"/>
    </xf>
    <xf numFmtId="165" fontId="14" fillId="0" borderId="2" xfId="0" applyNumberFormat="1" applyFont="1" applyBorder="1" applyAlignment="1" applyProtection="1">
      <alignment horizontal="center"/>
    </xf>
    <xf numFmtId="165" fontId="14" fillId="0" borderId="2" xfId="0" applyNumberFormat="1" applyFont="1" applyBorder="1" applyProtection="1"/>
    <xf numFmtId="164" fontId="14" fillId="0" borderId="2" xfId="0" applyNumberFormat="1" applyFont="1" applyBorder="1" applyAlignment="1" applyProtection="1">
      <alignment horizontal="center"/>
    </xf>
    <xf numFmtId="1" fontId="14" fillId="0" borderId="2" xfId="0" applyNumberFormat="1" applyFont="1" applyBorder="1" applyAlignment="1" applyProtection="1">
      <alignment horizontal="right"/>
    </xf>
    <xf numFmtId="165" fontId="14" fillId="0" borderId="2" xfId="0" applyNumberFormat="1" applyFont="1" applyBorder="1" applyAlignment="1" applyProtection="1">
      <alignment horizontal="left"/>
    </xf>
    <xf numFmtId="166" fontId="14" fillId="0" borderId="2" xfId="0" applyNumberFormat="1" applyFont="1" applyBorder="1" applyAlignment="1" applyProtection="1">
      <alignment horizontal="left"/>
    </xf>
    <xf numFmtId="14" fontId="8" fillId="3" borderId="40" xfId="0" applyNumberFormat="1" applyFont="1" applyFill="1" applyBorder="1" applyProtection="1">
      <protection locked="0"/>
    </xf>
    <xf numFmtId="14" fontId="8" fillId="7" borderId="41" xfId="0" applyNumberFormat="1" applyFont="1" applyFill="1" applyBorder="1" applyProtection="1">
      <protection locked="0"/>
    </xf>
    <xf numFmtId="14" fontId="8" fillId="3" borderId="41" xfId="0" applyNumberFormat="1" applyFont="1" applyFill="1" applyBorder="1" applyProtection="1">
      <protection locked="0"/>
    </xf>
    <xf numFmtId="14" fontId="9" fillId="7" borderId="41" xfId="0" applyNumberFormat="1" applyFont="1" applyFill="1" applyBorder="1" applyProtection="1">
      <protection locked="0"/>
    </xf>
    <xf numFmtId="14" fontId="9" fillId="0" borderId="41" xfId="0" applyNumberFormat="1" applyFont="1" applyBorder="1" applyProtection="1">
      <protection locked="0"/>
    </xf>
    <xf numFmtId="14" fontId="8" fillId="0" borderId="41" xfId="0" applyNumberFormat="1" applyFont="1" applyBorder="1" applyProtection="1">
      <protection locked="0"/>
    </xf>
    <xf numFmtId="14" fontId="8" fillId="7" borderId="42" xfId="0" applyNumberFormat="1" applyFont="1" applyFill="1" applyBorder="1" applyProtection="1">
      <protection locked="0"/>
    </xf>
    <xf numFmtId="0" fontId="9" fillId="0" borderId="15" xfId="0" applyFont="1" applyFill="1" applyBorder="1" applyAlignment="1" applyProtection="1">
      <alignment horizontal="left" vertical="top" wrapText="1"/>
      <protection locked="0"/>
    </xf>
    <xf numFmtId="0" fontId="1" fillId="2" borderId="34" xfId="0" applyFont="1" applyFill="1" applyBorder="1" applyAlignment="1">
      <alignment horizontal="center" vertical="center" textRotation="180"/>
    </xf>
    <xf numFmtId="0" fontId="1" fillId="2" borderId="35" xfId="0" applyFont="1" applyFill="1" applyBorder="1" applyAlignment="1">
      <alignment horizontal="center" vertical="center" textRotation="180"/>
    </xf>
    <xf numFmtId="0" fontId="1" fillId="2" borderId="37" xfId="0" applyFont="1" applyFill="1" applyBorder="1" applyAlignment="1">
      <alignment horizontal="center" vertical="center" textRotation="180"/>
    </xf>
    <xf numFmtId="0" fontId="1" fillId="2" borderId="38" xfId="0" applyFont="1" applyFill="1" applyBorder="1" applyAlignment="1">
      <alignment horizontal="center" vertical="center" textRotation="180"/>
    </xf>
    <xf numFmtId="0" fontId="1" fillId="2" borderId="36" xfId="0" applyFont="1" applyFill="1" applyBorder="1" applyAlignment="1">
      <alignment horizontal="center" vertical="center" textRotation="180"/>
    </xf>
    <xf numFmtId="0" fontId="3" fillId="0" borderId="5" xfId="1" applyBorder="1" applyAlignment="1" applyProtection="1">
      <alignment horizontal="left"/>
      <protection locked="0"/>
    </xf>
    <xf numFmtId="0" fontId="3" fillId="0" borderId="3" xfId="1" applyBorder="1" applyAlignment="1" applyProtection="1">
      <alignment horizontal="left"/>
      <protection locked="0"/>
    </xf>
    <xf numFmtId="0" fontId="3" fillId="0" borderId="4" xfId="1" applyBorder="1" applyAlignment="1" applyProtection="1">
      <alignment horizontal="left"/>
      <protection locked="0"/>
    </xf>
    <xf numFmtId="0" fontId="1" fillId="4" borderId="33" xfId="0" applyFont="1" applyFill="1" applyBorder="1" applyAlignment="1">
      <alignment horizontal="center"/>
    </xf>
    <xf numFmtId="0" fontId="1" fillId="4" borderId="20" xfId="0" applyFont="1" applyFill="1" applyBorder="1" applyAlignment="1">
      <alignment horizontal="center"/>
    </xf>
    <xf numFmtId="0" fontId="1" fillId="4" borderId="19" xfId="0" applyFont="1" applyFill="1" applyBorder="1" applyAlignment="1">
      <alignment horizontal="center"/>
    </xf>
    <xf numFmtId="0" fontId="1" fillId="2" borderId="44" xfId="0" applyFont="1" applyFill="1" applyBorder="1" applyAlignment="1" applyProtection="1">
      <alignment horizontal="center"/>
    </xf>
    <xf numFmtId="0" fontId="1" fillId="2" borderId="45" xfId="0" applyFont="1" applyFill="1" applyBorder="1" applyAlignment="1" applyProtection="1">
      <alignment horizontal="center"/>
    </xf>
    <xf numFmtId="0" fontId="1" fillId="2" borderId="51" xfId="0" applyFont="1" applyFill="1" applyBorder="1" applyAlignment="1" applyProtection="1">
      <alignment horizontal="center"/>
    </xf>
    <xf numFmtId="0" fontId="1" fillId="2" borderId="20" xfId="0" applyFont="1" applyFill="1" applyBorder="1" applyAlignment="1" applyProtection="1">
      <alignment horizontal="center"/>
    </xf>
    <xf numFmtId="0" fontId="1" fillId="2" borderId="52" xfId="0" applyFont="1" applyFill="1" applyBorder="1" applyAlignment="1" applyProtection="1">
      <alignment horizontal="center"/>
    </xf>
    <xf numFmtId="0" fontId="1" fillId="2" borderId="53" xfId="0" applyFont="1" applyFill="1" applyBorder="1" applyAlignment="1" applyProtection="1">
      <alignment horizontal="center"/>
    </xf>
    <xf numFmtId="0" fontId="1" fillId="2" borderId="19" xfId="0" applyFont="1" applyFill="1" applyBorder="1" applyAlignment="1" applyProtection="1">
      <alignment horizontal="center"/>
    </xf>
    <xf numFmtId="0" fontId="2" fillId="8" borderId="49" xfId="0" applyFont="1" applyFill="1" applyBorder="1" applyAlignment="1" applyProtection="1">
      <alignment horizontal="center" textRotation="180"/>
    </xf>
    <xf numFmtId="0" fontId="2" fillId="8" borderId="25" xfId="0" applyFont="1" applyFill="1" applyBorder="1" applyAlignment="1" applyProtection="1">
      <alignment horizontal="center" textRotation="180"/>
    </xf>
    <xf numFmtId="0" fontId="2" fillId="8" borderId="50" xfId="0" applyFont="1" applyFill="1" applyBorder="1" applyAlignment="1" applyProtection="1">
      <alignment horizontal="center" textRotation="180"/>
    </xf>
    <xf numFmtId="0" fontId="2" fillId="8" borderId="24" xfId="0" applyFont="1" applyFill="1" applyBorder="1" applyAlignment="1" applyProtection="1">
      <alignment horizontal="center" textRotation="180"/>
    </xf>
    <xf numFmtId="0" fontId="2" fillId="8" borderId="48" xfId="0" applyFont="1" applyFill="1" applyBorder="1" applyAlignment="1" applyProtection="1">
      <alignment horizontal="center" textRotation="180"/>
    </xf>
    <xf numFmtId="0" fontId="2" fillId="8" borderId="23" xfId="0" applyFont="1" applyFill="1" applyBorder="1" applyAlignment="1" applyProtection="1">
      <alignment horizontal="center" textRotation="180"/>
    </xf>
    <xf numFmtId="0" fontId="2" fillId="13" borderId="48" xfId="0" applyFont="1" applyFill="1" applyBorder="1" applyAlignment="1" applyProtection="1">
      <alignment horizontal="center" textRotation="180"/>
    </xf>
    <xf numFmtId="0" fontId="2" fillId="13" borderId="23" xfId="0" applyFont="1" applyFill="1" applyBorder="1" applyAlignment="1" applyProtection="1">
      <alignment horizontal="center" textRotation="180"/>
    </xf>
    <xf numFmtId="0" fontId="2" fillId="13" borderId="50" xfId="0" applyFont="1" applyFill="1" applyBorder="1" applyAlignment="1" applyProtection="1">
      <alignment horizontal="center" textRotation="180"/>
    </xf>
    <xf numFmtId="0" fontId="2" fillId="13" borderId="24" xfId="0" applyFont="1" applyFill="1" applyBorder="1" applyAlignment="1" applyProtection="1">
      <alignment horizontal="center" textRotation="180"/>
    </xf>
    <xf numFmtId="0" fontId="2" fillId="11" borderId="50" xfId="0" applyFont="1" applyFill="1" applyBorder="1" applyAlignment="1" applyProtection="1">
      <alignment horizontal="center" textRotation="180"/>
    </xf>
    <xf numFmtId="0" fontId="2" fillId="11" borderId="24" xfId="0" applyFont="1" applyFill="1" applyBorder="1" applyAlignment="1" applyProtection="1">
      <alignment horizontal="center" textRotation="180"/>
    </xf>
    <xf numFmtId="0" fontId="2" fillId="11" borderId="49" xfId="0" applyFont="1" applyFill="1" applyBorder="1" applyAlignment="1" applyProtection="1">
      <alignment horizontal="center" textRotation="180"/>
    </xf>
    <xf numFmtId="0" fontId="2" fillId="11" borderId="25" xfId="0" applyFont="1" applyFill="1" applyBorder="1" applyAlignment="1" applyProtection="1">
      <alignment horizontal="center" textRotation="180"/>
    </xf>
    <xf numFmtId="0" fontId="1" fillId="0" borderId="5" xfId="0" applyFont="1" applyBorder="1" applyAlignment="1" applyProtection="1">
      <alignment horizontal="center"/>
    </xf>
    <xf numFmtId="0" fontId="1" fillId="0" borderId="4" xfId="0" applyFont="1" applyBorder="1" applyAlignment="1" applyProtection="1">
      <alignment horizontal="center"/>
    </xf>
    <xf numFmtId="0" fontId="14" fillId="0" borderId="39" xfId="0" applyFont="1" applyBorder="1" applyAlignment="1" applyProtection="1">
      <alignment horizontal="center" textRotation="180"/>
    </xf>
    <xf numFmtId="0" fontId="14" fillId="0" borderId="8" xfId="0" applyFont="1" applyBorder="1" applyAlignment="1" applyProtection="1">
      <alignment horizontal="center" textRotation="180"/>
    </xf>
    <xf numFmtId="0" fontId="14" fillId="0" borderId="43" xfId="0" applyFont="1" applyBorder="1" applyAlignment="1" applyProtection="1">
      <alignment horizontal="center" textRotation="180"/>
    </xf>
    <xf numFmtId="0" fontId="1" fillId="12" borderId="29" xfId="0" applyFont="1" applyFill="1" applyBorder="1" applyAlignment="1" applyProtection="1">
      <alignment horizontal="center"/>
    </xf>
    <xf numFmtId="0" fontId="1" fillId="12" borderId="30" xfId="0" applyFont="1" applyFill="1" applyBorder="1" applyAlignment="1" applyProtection="1">
      <alignment horizontal="center"/>
    </xf>
    <xf numFmtId="0" fontId="10" fillId="5" borderId="49" xfId="0" applyFont="1" applyFill="1" applyBorder="1" applyAlignment="1" applyProtection="1">
      <alignment horizontal="center" textRotation="180"/>
    </xf>
    <xf numFmtId="0" fontId="10" fillId="5" borderId="25" xfId="0" applyFont="1" applyFill="1" applyBorder="1" applyAlignment="1" applyProtection="1">
      <alignment horizontal="center" textRotation="180"/>
    </xf>
    <xf numFmtId="0" fontId="1" fillId="6" borderId="48" xfId="0" applyFont="1" applyFill="1" applyBorder="1" applyAlignment="1" applyProtection="1">
      <alignment horizontal="center" textRotation="180"/>
    </xf>
    <xf numFmtId="0" fontId="1" fillId="6" borderId="23" xfId="0" applyFont="1" applyFill="1" applyBorder="1" applyAlignment="1" applyProtection="1">
      <alignment horizontal="center" textRotation="180"/>
    </xf>
  </cellXfs>
  <cellStyles count="2">
    <cellStyle name="Hyperlink" xfId="1" builtinId="8"/>
    <cellStyle name="Normal" xfId="0" builtinId="0"/>
  </cellStyles>
  <dxfs count="1">
    <dxf>
      <fill>
        <patternFill>
          <bgColor rgb="FFFFFF66"/>
        </patternFill>
      </fill>
    </dxf>
  </dxfs>
  <tableStyles count="0" defaultTableStyle="TableStyleMedium9" defaultPivotStyle="PivotStyleLight16"/>
  <colors>
    <mruColors>
      <color rgb="FF0033CC"/>
      <color rgb="FFFFFF66"/>
      <color rgb="FFDA969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externalLink" Target="externalLinks/externalLink1.xml"/><Relationship Id="rId5" Type="http://schemas.openxmlformats.org/officeDocument/2006/relationships/chartsheet" Target="chartsheets/sheet1.xml"/><Relationship Id="rId15" Type="http://schemas.openxmlformats.org/officeDocument/2006/relationships/calcChain" Target="calcChain.xml"/><Relationship Id="rId10" Type="http://schemas.openxmlformats.org/officeDocument/2006/relationships/worksheet" Target="worksheets/sheet8.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image" Target="../media/image9.png"/></Relationships>
</file>

<file path=xl/charts/_rels/chart3.xml.rels><?xml version="1.0" encoding="UTF-8" standalone="yes"?>
<Relationships xmlns="http://schemas.openxmlformats.org/package/2006/relationships"><Relationship Id="rId1" Type="http://schemas.openxmlformats.org/officeDocument/2006/relationships/image" Target="../media/image10.png"/></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9.png"/></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image" Target="../media/image11.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accent1">
                <a:lumMod val="60000"/>
                <a:lumOff val="40000"/>
              </a:schemeClr>
            </a:solidFill>
          </c:spPr>
          <c:invertIfNegative val="0"/>
          <c:val>
            <c:numRef>
              <c:f>'Project Portfolio Matrix'!$Z$9:$Z$58</c:f>
              <c:numCache>
                <c:formatCode>0.0000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er>
        <c:ser>
          <c:idx val="1"/>
          <c:order val="1"/>
          <c:spPr>
            <a:solidFill>
              <a:srgbClr val="FFFF66"/>
            </a:solidFill>
            <a:ln>
              <a:solidFill>
                <a:schemeClr val="tx1"/>
              </a:solidFill>
            </a:ln>
          </c:spPr>
          <c:invertIfNegative val="0"/>
          <c:val>
            <c:numRef>
              <c:f>'Project Portfolio Matrix'!$AE$9:$AE$58</c:f>
              <c:numCache>
                <c:formatCode>0.000000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er>
        <c:dLbls>
          <c:showLegendKey val="0"/>
          <c:showVal val="0"/>
          <c:showCatName val="0"/>
          <c:showSerName val="0"/>
          <c:showPercent val="0"/>
          <c:showBubbleSize val="0"/>
        </c:dLbls>
        <c:gapWidth val="150"/>
        <c:overlap val="100"/>
        <c:axId val="199292416"/>
        <c:axId val="199293952"/>
      </c:barChart>
      <c:scatterChart>
        <c:scatterStyle val="lineMarker"/>
        <c:varyColors val="0"/>
        <c:ser>
          <c:idx val="2"/>
          <c:order val="2"/>
          <c:spPr>
            <a:ln>
              <a:noFill/>
            </a:ln>
          </c:spPr>
          <c:marker>
            <c:symbol val="none"/>
          </c:marker>
          <c:errBars>
            <c:errDir val="y"/>
            <c:errBarType val="plus"/>
            <c:errValType val="fixedVal"/>
            <c:noEndCap val="1"/>
            <c:val val="1"/>
            <c:spPr>
              <a:ln>
                <a:solidFill>
                  <a:srgbClr val="FF0000"/>
                </a:solidFill>
                <a:prstDash val="dash"/>
              </a:ln>
            </c:spPr>
          </c:errBars>
          <c:xVal>
            <c:numRef>
              <c:f>'Project Portfolio Matrix'!$AB$9:$AB$58</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'Project Portfolio Matrix'!$AC$9:$AC$58</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ser>
        <c:ser>
          <c:idx val="3"/>
          <c:order val="3"/>
          <c:tx>
            <c:v>MEDIAN</c:v>
          </c:tx>
          <c:spPr>
            <a:ln w="28575">
              <a:noFill/>
            </a:ln>
          </c:spPr>
          <c:marker>
            <c:symbol val="none"/>
          </c:marker>
          <c:errBars>
            <c:errDir val="y"/>
            <c:errBarType val="plus"/>
            <c:errValType val="fixedVal"/>
            <c:noEndCap val="1"/>
            <c:val val="1"/>
            <c:spPr>
              <a:ln>
                <a:solidFill>
                  <a:schemeClr val="accent4">
                    <a:lumMod val="75000"/>
                  </a:schemeClr>
                </a:solidFill>
              </a:ln>
            </c:spPr>
          </c:errBars>
          <c:xVal>
            <c:numRef>
              <c:f>'Project Portfolio Matrix'!$AD$9</c:f>
              <c:numCache>
                <c:formatCode>0.0000</c:formatCode>
                <c:ptCount val="1"/>
                <c:pt idx="0">
                  <c:v>#N/A</c:v>
                </c:pt>
              </c:numCache>
            </c:numRef>
          </c:xVal>
          <c:yVal>
            <c:numRef>
              <c:f>'Project Portfolio Matrix'!$AC$9</c:f>
              <c:numCache>
                <c:formatCode>General</c:formatCode>
                <c:ptCount val="1"/>
                <c:pt idx="0">
                  <c:v>0</c:v>
                </c:pt>
              </c:numCache>
            </c:numRef>
          </c:yVal>
          <c:smooth val="0"/>
        </c:ser>
        <c:dLbls>
          <c:showLegendKey val="0"/>
          <c:showVal val="0"/>
          <c:showCatName val="0"/>
          <c:showSerName val="0"/>
          <c:showPercent val="0"/>
          <c:showBubbleSize val="0"/>
        </c:dLbls>
        <c:axId val="199375104"/>
        <c:axId val="199373568"/>
      </c:scatterChart>
      <c:catAx>
        <c:axId val="199292416"/>
        <c:scaling>
          <c:orientation val="maxMin"/>
        </c:scaling>
        <c:delete val="1"/>
        <c:axPos val="l"/>
        <c:majorGridlines>
          <c:spPr>
            <a:ln>
              <a:solidFill>
                <a:schemeClr val="tx1"/>
              </a:solidFill>
            </a:ln>
          </c:spPr>
        </c:majorGridlines>
        <c:majorTickMark val="out"/>
        <c:minorTickMark val="none"/>
        <c:tickLblPos val="nextTo"/>
        <c:crossAx val="199293952"/>
        <c:crosses val="autoZero"/>
        <c:auto val="1"/>
        <c:lblAlgn val="ctr"/>
        <c:lblOffset val="100"/>
        <c:noMultiLvlLbl val="0"/>
      </c:catAx>
      <c:valAx>
        <c:axId val="199293952"/>
        <c:scaling>
          <c:orientation val="minMax"/>
          <c:min val="0"/>
        </c:scaling>
        <c:delete val="0"/>
        <c:axPos val="t"/>
        <c:numFmt formatCode="0.00" sourceLinked="0"/>
        <c:majorTickMark val="out"/>
        <c:minorTickMark val="none"/>
        <c:tickLblPos val="nextTo"/>
        <c:spPr>
          <a:ln>
            <a:solidFill>
              <a:schemeClr val="tx1"/>
            </a:solidFill>
          </a:ln>
        </c:spPr>
        <c:txPr>
          <a:bodyPr/>
          <a:lstStyle/>
          <a:p>
            <a:pPr>
              <a:defRPr b="1"/>
            </a:pPr>
            <a:endParaRPr lang="en-US"/>
          </a:p>
        </c:txPr>
        <c:crossAx val="199292416"/>
        <c:crosses val="autoZero"/>
        <c:crossBetween val="between"/>
      </c:valAx>
      <c:valAx>
        <c:axId val="199373568"/>
        <c:scaling>
          <c:orientation val="minMax"/>
          <c:max val="1"/>
        </c:scaling>
        <c:delete val="1"/>
        <c:axPos val="r"/>
        <c:numFmt formatCode="General" sourceLinked="1"/>
        <c:majorTickMark val="out"/>
        <c:minorTickMark val="none"/>
        <c:tickLblPos val="nextTo"/>
        <c:crossAx val="199375104"/>
        <c:crosses val="max"/>
        <c:crossBetween val="midCat"/>
      </c:valAx>
      <c:valAx>
        <c:axId val="199375104"/>
        <c:scaling>
          <c:orientation val="minMax"/>
        </c:scaling>
        <c:delete val="1"/>
        <c:axPos val="b"/>
        <c:numFmt formatCode="General" sourceLinked="1"/>
        <c:majorTickMark val="out"/>
        <c:minorTickMark val="none"/>
        <c:tickLblPos val="nextTo"/>
        <c:crossAx val="199373568"/>
        <c:crosses val="autoZero"/>
        <c:crossBetween val="midCat"/>
      </c:valAx>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'Project Portfolio Matrix'!$B$9</c:f>
              <c:strCache>
                <c:ptCount val="1"/>
                <c:pt idx="0">
                  <c:v>A</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Matrix'!$AG$9</c:f>
              <c:numCache>
                <c:formatCode>General</c:formatCode>
                <c:ptCount val="1"/>
                <c:pt idx="0">
                  <c:v>#N/A</c:v>
                </c:pt>
              </c:numCache>
            </c:numRef>
          </c:xVal>
          <c:yVal>
            <c:numRef>
              <c:f>'Project Portfolio Matrix'!$AH$9</c:f>
              <c:numCache>
                <c:formatCode>General</c:formatCode>
                <c:ptCount val="1"/>
                <c:pt idx="0">
                  <c:v>#N/A</c:v>
                </c:pt>
              </c:numCache>
            </c:numRef>
          </c:yVal>
          <c:smooth val="0"/>
        </c:ser>
        <c:ser>
          <c:idx val="1"/>
          <c:order val="1"/>
          <c:tx>
            <c:strRef>
              <c:f>'Project Portfolio Matrix'!$B$10</c:f>
              <c:strCache>
                <c:ptCount val="1"/>
                <c:pt idx="0">
                  <c:v>B</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Matrix'!$AG$10</c:f>
              <c:numCache>
                <c:formatCode>General</c:formatCode>
                <c:ptCount val="1"/>
                <c:pt idx="0">
                  <c:v>#N/A</c:v>
                </c:pt>
              </c:numCache>
            </c:numRef>
          </c:xVal>
          <c:yVal>
            <c:numRef>
              <c:f>'Project Portfolio Matrix'!$AH$10</c:f>
              <c:numCache>
                <c:formatCode>General</c:formatCode>
                <c:ptCount val="1"/>
                <c:pt idx="0">
                  <c:v>#N/A</c:v>
                </c:pt>
              </c:numCache>
            </c:numRef>
          </c:yVal>
          <c:smooth val="0"/>
        </c:ser>
        <c:ser>
          <c:idx val="2"/>
          <c:order val="2"/>
          <c:tx>
            <c:strRef>
              <c:f>'Project Portfolio Matrix'!$B$11</c:f>
              <c:strCache>
                <c:ptCount val="1"/>
                <c:pt idx="0">
                  <c:v>C</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Matrix'!$AG$11</c:f>
              <c:numCache>
                <c:formatCode>General</c:formatCode>
                <c:ptCount val="1"/>
                <c:pt idx="0">
                  <c:v>#N/A</c:v>
                </c:pt>
              </c:numCache>
            </c:numRef>
          </c:xVal>
          <c:yVal>
            <c:numRef>
              <c:f>'Project Portfolio Matrix'!$AH$11</c:f>
              <c:numCache>
                <c:formatCode>General</c:formatCode>
                <c:ptCount val="1"/>
                <c:pt idx="0">
                  <c:v>#N/A</c:v>
                </c:pt>
              </c:numCache>
            </c:numRef>
          </c:yVal>
          <c:smooth val="0"/>
        </c:ser>
        <c:ser>
          <c:idx val="3"/>
          <c:order val="3"/>
          <c:tx>
            <c:strRef>
              <c:f>'Project Portfolio Matrix'!$B$12</c:f>
              <c:strCache>
                <c:ptCount val="1"/>
                <c:pt idx="0">
                  <c:v>D</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Matrix'!$AG$12</c:f>
              <c:numCache>
                <c:formatCode>General</c:formatCode>
                <c:ptCount val="1"/>
                <c:pt idx="0">
                  <c:v>#N/A</c:v>
                </c:pt>
              </c:numCache>
            </c:numRef>
          </c:xVal>
          <c:yVal>
            <c:numRef>
              <c:f>'Project Portfolio Matrix'!$AH$12</c:f>
              <c:numCache>
                <c:formatCode>General</c:formatCode>
                <c:ptCount val="1"/>
                <c:pt idx="0">
                  <c:v>#N/A</c:v>
                </c:pt>
              </c:numCache>
            </c:numRef>
          </c:yVal>
          <c:smooth val="0"/>
        </c:ser>
        <c:ser>
          <c:idx val="4"/>
          <c:order val="4"/>
          <c:tx>
            <c:strRef>
              <c:f>'Project Portfolio Matrix'!$B$13</c:f>
              <c:strCache>
                <c:ptCount val="1"/>
                <c:pt idx="0">
                  <c:v>E</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Matrix'!$AG$13</c:f>
              <c:numCache>
                <c:formatCode>General</c:formatCode>
                <c:ptCount val="1"/>
                <c:pt idx="0">
                  <c:v>#N/A</c:v>
                </c:pt>
              </c:numCache>
            </c:numRef>
          </c:xVal>
          <c:yVal>
            <c:numRef>
              <c:f>'Project Portfolio Matrix'!$AH$13</c:f>
              <c:numCache>
                <c:formatCode>General</c:formatCode>
                <c:ptCount val="1"/>
                <c:pt idx="0">
                  <c:v>#N/A</c:v>
                </c:pt>
              </c:numCache>
            </c:numRef>
          </c:yVal>
          <c:smooth val="0"/>
        </c:ser>
        <c:ser>
          <c:idx val="5"/>
          <c:order val="5"/>
          <c:tx>
            <c:strRef>
              <c:f>'Project Portfolio Matrix'!$B$14</c:f>
              <c:strCache>
                <c:ptCount val="1"/>
                <c:pt idx="0">
                  <c:v>F</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Matrix'!$AG$14</c:f>
              <c:numCache>
                <c:formatCode>General</c:formatCode>
                <c:ptCount val="1"/>
                <c:pt idx="0">
                  <c:v>#N/A</c:v>
                </c:pt>
              </c:numCache>
            </c:numRef>
          </c:xVal>
          <c:yVal>
            <c:numRef>
              <c:f>'Project Portfolio Matrix'!$AH$14</c:f>
              <c:numCache>
                <c:formatCode>General</c:formatCode>
                <c:ptCount val="1"/>
                <c:pt idx="0">
                  <c:v>#N/A</c:v>
                </c:pt>
              </c:numCache>
            </c:numRef>
          </c:yVal>
          <c:smooth val="0"/>
        </c:ser>
        <c:ser>
          <c:idx val="6"/>
          <c:order val="6"/>
          <c:tx>
            <c:strRef>
              <c:f>'Project Portfolio Matrix'!$B$15</c:f>
              <c:strCache>
                <c:ptCount val="1"/>
                <c:pt idx="0">
                  <c:v>G</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Matrix'!$AG$15</c:f>
              <c:numCache>
                <c:formatCode>General</c:formatCode>
                <c:ptCount val="1"/>
                <c:pt idx="0">
                  <c:v>#N/A</c:v>
                </c:pt>
              </c:numCache>
            </c:numRef>
          </c:xVal>
          <c:yVal>
            <c:numRef>
              <c:f>'Project Portfolio Matrix'!$AH$15</c:f>
              <c:numCache>
                <c:formatCode>General</c:formatCode>
                <c:ptCount val="1"/>
                <c:pt idx="0">
                  <c:v>#N/A</c:v>
                </c:pt>
              </c:numCache>
            </c:numRef>
          </c:yVal>
          <c:smooth val="0"/>
        </c:ser>
        <c:ser>
          <c:idx val="7"/>
          <c:order val="7"/>
          <c:tx>
            <c:strRef>
              <c:f>'Project Portfolio Matrix'!$B$16</c:f>
              <c:strCache>
                <c:ptCount val="1"/>
                <c:pt idx="0">
                  <c:v>H</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Matrix'!$AG$16</c:f>
              <c:numCache>
                <c:formatCode>General</c:formatCode>
                <c:ptCount val="1"/>
                <c:pt idx="0">
                  <c:v>#N/A</c:v>
                </c:pt>
              </c:numCache>
            </c:numRef>
          </c:xVal>
          <c:yVal>
            <c:numRef>
              <c:f>'Project Portfolio Matrix'!$AH$16</c:f>
              <c:numCache>
                <c:formatCode>General</c:formatCode>
                <c:ptCount val="1"/>
                <c:pt idx="0">
                  <c:v>#N/A</c:v>
                </c:pt>
              </c:numCache>
            </c:numRef>
          </c:yVal>
          <c:smooth val="0"/>
        </c:ser>
        <c:ser>
          <c:idx val="8"/>
          <c:order val="8"/>
          <c:tx>
            <c:strRef>
              <c:f>'Project Portfolio Matrix'!$B$17</c:f>
              <c:strCache>
                <c:ptCount val="1"/>
                <c:pt idx="0">
                  <c:v>I</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Matrix'!$AG$17</c:f>
              <c:numCache>
                <c:formatCode>General</c:formatCode>
                <c:ptCount val="1"/>
                <c:pt idx="0">
                  <c:v>#N/A</c:v>
                </c:pt>
              </c:numCache>
            </c:numRef>
          </c:xVal>
          <c:yVal>
            <c:numRef>
              <c:f>'Project Portfolio Matrix'!$AH$17</c:f>
              <c:numCache>
                <c:formatCode>General</c:formatCode>
                <c:ptCount val="1"/>
                <c:pt idx="0">
                  <c:v>#N/A</c:v>
                </c:pt>
              </c:numCache>
            </c:numRef>
          </c:yVal>
          <c:smooth val="0"/>
        </c:ser>
        <c:ser>
          <c:idx val="9"/>
          <c:order val="9"/>
          <c:tx>
            <c:strRef>
              <c:f>'Project Portfolio Matrix'!$B$18</c:f>
              <c:strCache>
                <c:ptCount val="1"/>
                <c:pt idx="0">
                  <c:v>J</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Matrix'!$AG$18</c:f>
              <c:numCache>
                <c:formatCode>General</c:formatCode>
                <c:ptCount val="1"/>
                <c:pt idx="0">
                  <c:v>#N/A</c:v>
                </c:pt>
              </c:numCache>
            </c:numRef>
          </c:xVal>
          <c:yVal>
            <c:numRef>
              <c:f>'Project Portfolio Matrix'!$AH$18</c:f>
              <c:numCache>
                <c:formatCode>General</c:formatCode>
                <c:ptCount val="1"/>
                <c:pt idx="0">
                  <c:v>#N/A</c:v>
                </c:pt>
              </c:numCache>
            </c:numRef>
          </c:yVal>
          <c:smooth val="0"/>
        </c:ser>
        <c:ser>
          <c:idx val="10"/>
          <c:order val="10"/>
          <c:tx>
            <c:strRef>
              <c:f>'Project Portfolio Matrix'!$B$19</c:f>
              <c:strCache>
                <c:ptCount val="1"/>
                <c:pt idx="0">
                  <c:v>K</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Matrix'!$AG$19</c:f>
              <c:numCache>
                <c:formatCode>General</c:formatCode>
                <c:ptCount val="1"/>
                <c:pt idx="0">
                  <c:v>#N/A</c:v>
                </c:pt>
              </c:numCache>
            </c:numRef>
          </c:xVal>
          <c:yVal>
            <c:numRef>
              <c:f>'Project Portfolio Matrix'!$AH$19</c:f>
              <c:numCache>
                <c:formatCode>General</c:formatCode>
                <c:ptCount val="1"/>
                <c:pt idx="0">
                  <c:v>#N/A</c:v>
                </c:pt>
              </c:numCache>
            </c:numRef>
          </c:yVal>
          <c:smooth val="0"/>
        </c:ser>
        <c:ser>
          <c:idx val="11"/>
          <c:order val="11"/>
          <c:tx>
            <c:strRef>
              <c:f>'Project Portfolio Matrix'!$B$20</c:f>
              <c:strCache>
                <c:ptCount val="1"/>
                <c:pt idx="0">
                  <c:v>L</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Matrix'!$AG$20</c:f>
              <c:numCache>
                <c:formatCode>General</c:formatCode>
                <c:ptCount val="1"/>
                <c:pt idx="0">
                  <c:v>#N/A</c:v>
                </c:pt>
              </c:numCache>
            </c:numRef>
          </c:xVal>
          <c:yVal>
            <c:numRef>
              <c:f>'Project Portfolio Matrix'!$AH$20</c:f>
              <c:numCache>
                <c:formatCode>General</c:formatCode>
                <c:ptCount val="1"/>
                <c:pt idx="0">
                  <c:v>#N/A</c:v>
                </c:pt>
              </c:numCache>
            </c:numRef>
          </c:yVal>
          <c:smooth val="0"/>
        </c:ser>
        <c:ser>
          <c:idx val="12"/>
          <c:order val="12"/>
          <c:tx>
            <c:strRef>
              <c:f>'Project Portfolio Matrix'!$B$21</c:f>
              <c:strCache>
                <c:ptCount val="1"/>
                <c:pt idx="0">
                  <c:v>M</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Matrix'!$AG$21</c:f>
              <c:numCache>
                <c:formatCode>General</c:formatCode>
                <c:ptCount val="1"/>
                <c:pt idx="0">
                  <c:v>#N/A</c:v>
                </c:pt>
              </c:numCache>
            </c:numRef>
          </c:xVal>
          <c:yVal>
            <c:numRef>
              <c:f>'Project Portfolio Matrix'!$AH$21</c:f>
              <c:numCache>
                <c:formatCode>General</c:formatCode>
                <c:ptCount val="1"/>
                <c:pt idx="0">
                  <c:v>#N/A</c:v>
                </c:pt>
              </c:numCache>
            </c:numRef>
          </c:yVal>
          <c:smooth val="0"/>
        </c:ser>
        <c:ser>
          <c:idx val="13"/>
          <c:order val="13"/>
          <c:tx>
            <c:strRef>
              <c:f>'Project Portfolio Matrix'!$B$22</c:f>
              <c:strCache>
                <c:ptCount val="1"/>
                <c:pt idx="0">
                  <c:v>N</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Matrix'!$AG$22</c:f>
              <c:numCache>
                <c:formatCode>General</c:formatCode>
                <c:ptCount val="1"/>
                <c:pt idx="0">
                  <c:v>#N/A</c:v>
                </c:pt>
              </c:numCache>
            </c:numRef>
          </c:xVal>
          <c:yVal>
            <c:numRef>
              <c:f>'Project Portfolio Matrix'!$AH$22</c:f>
              <c:numCache>
                <c:formatCode>General</c:formatCode>
                <c:ptCount val="1"/>
                <c:pt idx="0">
                  <c:v>#N/A</c:v>
                </c:pt>
              </c:numCache>
            </c:numRef>
          </c:yVal>
          <c:smooth val="0"/>
        </c:ser>
        <c:ser>
          <c:idx val="14"/>
          <c:order val="14"/>
          <c:tx>
            <c:strRef>
              <c:f>'Project Portfolio Matrix'!$B$23</c:f>
              <c:strCache>
                <c:ptCount val="1"/>
                <c:pt idx="0">
                  <c:v>O</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Matrix'!$AG$23</c:f>
              <c:numCache>
                <c:formatCode>General</c:formatCode>
                <c:ptCount val="1"/>
                <c:pt idx="0">
                  <c:v>#N/A</c:v>
                </c:pt>
              </c:numCache>
            </c:numRef>
          </c:xVal>
          <c:yVal>
            <c:numRef>
              <c:f>'Project Portfolio Matrix'!$AH$23</c:f>
              <c:numCache>
                <c:formatCode>General</c:formatCode>
                <c:ptCount val="1"/>
                <c:pt idx="0">
                  <c:v>#N/A</c:v>
                </c:pt>
              </c:numCache>
            </c:numRef>
          </c:yVal>
          <c:smooth val="0"/>
        </c:ser>
        <c:ser>
          <c:idx val="15"/>
          <c:order val="15"/>
          <c:tx>
            <c:strRef>
              <c:f>'Project Portfolio Matrix'!$B$24</c:f>
              <c:strCache>
                <c:ptCount val="1"/>
                <c:pt idx="0">
                  <c:v>P</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Matrix'!$AG$24</c:f>
              <c:numCache>
                <c:formatCode>General</c:formatCode>
                <c:ptCount val="1"/>
                <c:pt idx="0">
                  <c:v>#N/A</c:v>
                </c:pt>
              </c:numCache>
            </c:numRef>
          </c:xVal>
          <c:yVal>
            <c:numRef>
              <c:f>'Project Portfolio Matrix'!$AH$24</c:f>
              <c:numCache>
                <c:formatCode>General</c:formatCode>
                <c:ptCount val="1"/>
                <c:pt idx="0">
                  <c:v>#N/A</c:v>
                </c:pt>
              </c:numCache>
            </c:numRef>
          </c:yVal>
          <c:smooth val="0"/>
        </c:ser>
        <c:ser>
          <c:idx val="16"/>
          <c:order val="16"/>
          <c:tx>
            <c:strRef>
              <c:f>'Project Portfolio Matrix'!$B$25</c:f>
              <c:strCache>
                <c:ptCount val="1"/>
                <c:pt idx="0">
                  <c:v>Q</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Matrix'!$AG$25</c:f>
              <c:numCache>
                <c:formatCode>General</c:formatCode>
                <c:ptCount val="1"/>
                <c:pt idx="0">
                  <c:v>#N/A</c:v>
                </c:pt>
              </c:numCache>
            </c:numRef>
          </c:xVal>
          <c:yVal>
            <c:numRef>
              <c:f>'Project Portfolio Matrix'!$AH$25</c:f>
              <c:numCache>
                <c:formatCode>General</c:formatCode>
                <c:ptCount val="1"/>
                <c:pt idx="0">
                  <c:v>#N/A</c:v>
                </c:pt>
              </c:numCache>
            </c:numRef>
          </c:yVal>
          <c:smooth val="0"/>
        </c:ser>
        <c:ser>
          <c:idx val="17"/>
          <c:order val="17"/>
          <c:tx>
            <c:strRef>
              <c:f>'Project Portfolio Matrix'!$B$26</c:f>
              <c:strCache>
                <c:ptCount val="1"/>
                <c:pt idx="0">
                  <c:v>R</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Matrix'!$AG$26</c:f>
              <c:numCache>
                <c:formatCode>General</c:formatCode>
                <c:ptCount val="1"/>
                <c:pt idx="0">
                  <c:v>#N/A</c:v>
                </c:pt>
              </c:numCache>
            </c:numRef>
          </c:xVal>
          <c:yVal>
            <c:numRef>
              <c:f>'Project Portfolio Matrix'!$AH$26</c:f>
              <c:numCache>
                <c:formatCode>General</c:formatCode>
                <c:ptCount val="1"/>
                <c:pt idx="0">
                  <c:v>#N/A</c:v>
                </c:pt>
              </c:numCache>
            </c:numRef>
          </c:yVal>
          <c:smooth val="0"/>
        </c:ser>
        <c:ser>
          <c:idx val="18"/>
          <c:order val="18"/>
          <c:tx>
            <c:strRef>
              <c:f>'Project Portfolio Matrix'!$B$27</c:f>
              <c:strCache>
                <c:ptCount val="1"/>
                <c:pt idx="0">
                  <c:v>S</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Matrix'!$AG$27</c:f>
              <c:numCache>
                <c:formatCode>General</c:formatCode>
                <c:ptCount val="1"/>
                <c:pt idx="0">
                  <c:v>#N/A</c:v>
                </c:pt>
              </c:numCache>
            </c:numRef>
          </c:xVal>
          <c:yVal>
            <c:numRef>
              <c:f>'Project Portfolio Matrix'!$AH$27</c:f>
              <c:numCache>
                <c:formatCode>General</c:formatCode>
                <c:ptCount val="1"/>
                <c:pt idx="0">
                  <c:v>#N/A</c:v>
                </c:pt>
              </c:numCache>
            </c:numRef>
          </c:yVal>
          <c:smooth val="0"/>
        </c:ser>
        <c:ser>
          <c:idx val="19"/>
          <c:order val="19"/>
          <c:tx>
            <c:strRef>
              <c:f>'Project Portfolio Matrix'!$B$28</c:f>
              <c:strCache>
                <c:ptCount val="1"/>
                <c:pt idx="0">
                  <c:v>T</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Matrix'!$AG$28</c:f>
              <c:numCache>
                <c:formatCode>General</c:formatCode>
                <c:ptCount val="1"/>
                <c:pt idx="0">
                  <c:v>#N/A</c:v>
                </c:pt>
              </c:numCache>
            </c:numRef>
          </c:xVal>
          <c:yVal>
            <c:numRef>
              <c:f>'Project Portfolio Matrix'!$AH$28</c:f>
              <c:numCache>
                <c:formatCode>General</c:formatCode>
                <c:ptCount val="1"/>
                <c:pt idx="0">
                  <c:v>#N/A</c:v>
                </c:pt>
              </c:numCache>
            </c:numRef>
          </c:yVal>
          <c:smooth val="0"/>
        </c:ser>
        <c:ser>
          <c:idx val="20"/>
          <c:order val="20"/>
          <c:tx>
            <c:strRef>
              <c:f>'Project Portfolio Matrix'!$B$29</c:f>
              <c:strCache>
                <c:ptCount val="1"/>
                <c:pt idx="0">
                  <c:v>U</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Matrix'!$AG$29</c:f>
              <c:numCache>
                <c:formatCode>General</c:formatCode>
                <c:ptCount val="1"/>
                <c:pt idx="0">
                  <c:v>#N/A</c:v>
                </c:pt>
              </c:numCache>
            </c:numRef>
          </c:xVal>
          <c:yVal>
            <c:numRef>
              <c:f>'Project Portfolio Matrix'!$AH$29</c:f>
              <c:numCache>
                <c:formatCode>General</c:formatCode>
                <c:ptCount val="1"/>
                <c:pt idx="0">
                  <c:v>#N/A</c:v>
                </c:pt>
              </c:numCache>
            </c:numRef>
          </c:yVal>
          <c:smooth val="0"/>
        </c:ser>
        <c:ser>
          <c:idx val="21"/>
          <c:order val="21"/>
          <c:tx>
            <c:strRef>
              <c:f>'Project Portfolio Matrix'!$B$30</c:f>
              <c:strCache>
                <c:ptCount val="1"/>
                <c:pt idx="0">
                  <c:v>V</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Matrix'!$AG$30</c:f>
              <c:numCache>
                <c:formatCode>General</c:formatCode>
                <c:ptCount val="1"/>
                <c:pt idx="0">
                  <c:v>#N/A</c:v>
                </c:pt>
              </c:numCache>
            </c:numRef>
          </c:xVal>
          <c:yVal>
            <c:numRef>
              <c:f>'Project Portfolio Matrix'!$AH$30</c:f>
              <c:numCache>
                <c:formatCode>General</c:formatCode>
                <c:ptCount val="1"/>
                <c:pt idx="0">
                  <c:v>#N/A</c:v>
                </c:pt>
              </c:numCache>
            </c:numRef>
          </c:yVal>
          <c:smooth val="0"/>
        </c:ser>
        <c:ser>
          <c:idx val="22"/>
          <c:order val="22"/>
          <c:tx>
            <c:strRef>
              <c:f>'Project Portfolio Matrix'!$B$31</c:f>
              <c:strCache>
                <c:ptCount val="1"/>
                <c:pt idx="0">
                  <c:v>W</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Matrix'!$AG$31</c:f>
              <c:numCache>
                <c:formatCode>General</c:formatCode>
                <c:ptCount val="1"/>
                <c:pt idx="0">
                  <c:v>#N/A</c:v>
                </c:pt>
              </c:numCache>
            </c:numRef>
          </c:xVal>
          <c:yVal>
            <c:numRef>
              <c:f>'Project Portfolio Matrix'!$AH$31</c:f>
              <c:numCache>
                <c:formatCode>General</c:formatCode>
                <c:ptCount val="1"/>
                <c:pt idx="0">
                  <c:v>#N/A</c:v>
                </c:pt>
              </c:numCache>
            </c:numRef>
          </c:yVal>
          <c:smooth val="0"/>
        </c:ser>
        <c:ser>
          <c:idx val="23"/>
          <c:order val="23"/>
          <c:tx>
            <c:strRef>
              <c:f>'Project Portfolio Matrix'!$B$32</c:f>
              <c:strCache>
                <c:ptCount val="1"/>
                <c:pt idx="0">
                  <c:v>X</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Matrix'!$AG$32</c:f>
              <c:numCache>
                <c:formatCode>General</c:formatCode>
                <c:ptCount val="1"/>
                <c:pt idx="0">
                  <c:v>#N/A</c:v>
                </c:pt>
              </c:numCache>
            </c:numRef>
          </c:xVal>
          <c:yVal>
            <c:numRef>
              <c:f>'Project Portfolio Matrix'!$AH$32</c:f>
              <c:numCache>
                <c:formatCode>General</c:formatCode>
                <c:ptCount val="1"/>
                <c:pt idx="0">
                  <c:v>#N/A</c:v>
                </c:pt>
              </c:numCache>
            </c:numRef>
          </c:yVal>
          <c:smooth val="0"/>
        </c:ser>
        <c:ser>
          <c:idx val="24"/>
          <c:order val="24"/>
          <c:tx>
            <c:strRef>
              <c:f>'Project Portfolio Matrix'!$B$33</c:f>
              <c:strCache>
                <c:ptCount val="1"/>
                <c:pt idx="0">
                  <c:v>Y</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Matrix'!$AG$33</c:f>
              <c:numCache>
                <c:formatCode>General</c:formatCode>
                <c:ptCount val="1"/>
                <c:pt idx="0">
                  <c:v>#N/A</c:v>
                </c:pt>
              </c:numCache>
            </c:numRef>
          </c:xVal>
          <c:yVal>
            <c:numRef>
              <c:f>'Project Portfolio Matrix'!$AH$33</c:f>
              <c:numCache>
                <c:formatCode>General</c:formatCode>
                <c:ptCount val="1"/>
                <c:pt idx="0">
                  <c:v>#N/A</c:v>
                </c:pt>
              </c:numCache>
            </c:numRef>
          </c:yVal>
          <c:smooth val="0"/>
        </c:ser>
        <c:ser>
          <c:idx val="25"/>
          <c:order val="25"/>
          <c:tx>
            <c:strRef>
              <c:f>'Project Portfolio Matrix'!$B$34</c:f>
              <c:strCache>
                <c:ptCount val="1"/>
                <c:pt idx="0">
                  <c:v>Z</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Matrix'!$AG$34</c:f>
              <c:numCache>
                <c:formatCode>General</c:formatCode>
                <c:ptCount val="1"/>
                <c:pt idx="0">
                  <c:v>#N/A</c:v>
                </c:pt>
              </c:numCache>
            </c:numRef>
          </c:xVal>
          <c:yVal>
            <c:numRef>
              <c:f>'Project Portfolio Matrix'!$AH$34</c:f>
              <c:numCache>
                <c:formatCode>General</c:formatCode>
                <c:ptCount val="1"/>
                <c:pt idx="0">
                  <c:v>#N/A</c:v>
                </c:pt>
              </c:numCache>
            </c:numRef>
          </c:yVal>
          <c:smooth val="0"/>
        </c:ser>
        <c:ser>
          <c:idx val="26"/>
          <c:order val="26"/>
          <c:tx>
            <c:strRef>
              <c:f>'Project Portfolio Matrix'!$B$35</c:f>
              <c:strCache>
                <c:ptCount val="1"/>
                <c:pt idx="0">
                  <c:v>AA</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Matrix'!$AG$35</c:f>
              <c:numCache>
                <c:formatCode>General</c:formatCode>
                <c:ptCount val="1"/>
                <c:pt idx="0">
                  <c:v>#N/A</c:v>
                </c:pt>
              </c:numCache>
            </c:numRef>
          </c:xVal>
          <c:yVal>
            <c:numRef>
              <c:f>'Project Portfolio Matrix'!$AH$35</c:f>
              <c:numCache>
                <c:formatCode>General</c:formatCode>
                <c:ptCount val="1"/>
                <c:pt idx="0">
                  <c:v>#N/A</c:v>
                </c:pt>
              </c:numCache>
            </c:numRef>
          </c:yVal>
          <c:smooth val="0"/>
        </c:ser>
        <c:ser>
          <c:idx val="27"/>
          <c:order val="27"/>
          <c:tx>
            <c:strRef>
              <c:f>'Project Portfolio Matrix'!$B$36</c:f>
              <c:strCache>
                <c:ptCount val="1"/>
                <c:pt idx="0">
                  <c:v>AB</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Matrix'!$AG$36</c:f>
              <c:numCache>
                <c:formatCode>General</c:formatCode>
                <c:ptCount val="1"/>
                <c:pt idx="0">
                  <c:v>#N/A</c:v>
                </c:pt>
              </c:numCache>
            </c:numRef>
          </c:xVal>
          <c:yVal>
            <c:numRef>
              <c:f>'Project Portfolio Matrix'!$AH$36</c:f>
              <c:numCache>
                <c:formatCode>General</c:formatCode>
                <c:ptCount val="1"/>
                <c:pt idx="0">
                  <c:v>#N/A</c:v>
                </c:pt>
              </c:numCache>
            </c:numRef>
          </c:yVal>
          <c:smooth val="0"/>
        </c:ser>
        <c:ser>
          <c:idx val="28"/>
          <c:order val="28"/>
          <c:tx>
            <c:strRef>
              <c:f>'Project Portfolio Matrix'!$B$37</c:f>
              <c:strCache>
                <c:ptCount val="1"/>
                <c:pt idx="0">
                  <c:v>AC</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Matrix'!$AG$37</c:f>
              <c:numCache>
                <c:formatCode>General</c:formatCode>
                <c:ptCount val="1"/>
                <c:pt idx="0">
                  <c:v>#N/A</c:v>
                </c:pt>
              </c:numCache>
            </c:numRef>
          </c:xVal>
          <c:yVal>
            <c:numRef>
              <c:f>'Project Portfolio Matrix'!$AH$37</c:f>
              <c:numCache>
                <c:formatCode>General</c:formatCode>
                <c:ptCount val="1"/>
                <c:pt idx="0">
                  <c:v>#N/A</c:v>
                </c:pt>
              </c:numCache>
            </c:numRef>
          </c:yVal>
          <c:smooth val="0"/>
        </c:ser>
        <c:ser>
          <c:idx val="29"/>
          <c:order val="29"/>
          <c:tx>
            <c:strRef>
              <c:f>'Project Portfolio Matrix'!$B$38</c:f>
              <c:strCache>
                <c:ptCount val="1"/>
                <c:pt idx="0">
                  <c:v>AD</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Matrix'!$AG$38</c:f>
              <c:numCache>
                <c:formatCode>General</c:formatCode>
                <c:ptCount val="1"/>
                <c:pt idx="0">
                  <c:v>#N/A</c:v>
                </c:pt>
              </c:numCache>
            </c:numRef>
          </c:xVal>
          <c:yVal>
            <c:numRef>
              <c:f>'Project Portfolio Matrix'!$AH$38</c:f>
              <c:numCache>
                <c:formatCode>General</c:formatCode>
                <c:ptCount val="1"/>
                <c:pt idx="0">
                  <c:v>#N/A</c:v>
                </c:pt>
              </c:numCache>
            </c:numRef>
          </c:yVal>
          <c:smooth val="0"/>
        </c:ser>
        <c:ser>
          <c:idx val="30"/>
          <c:order val="30"/>
          <c:tx>
            <c:strRef>
              <c:f>'Project Portfolio Matrix'!$B$39</c:f>
              <c:strCache>
                <c:ptCount val="1"/>
                <c:pt idx="0">
                  <c:v>AE</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Matrix'!$AG$39</c:f>
              <c:numCache>
                <c:formatCode>General</c:formatCode>
                <c:ptCount val="1"/>
                <c:pt idx="0">
                  <c:v>#N/A</c:v>
                </c:pt>
              </c:numCache>
            </c:numRef>
          </c:xVal>
          <c:yVal>
            <c:numRef>
              <c:f>'Project Portfolio Matrix'!$AH$39</c:f>
              <c:numCache>
                <c:formatCode>General</c:formatCode>
                <c:ptCount val="1"/>
                <c:pt idx="0">
                  <c:v>#N/A</c:v>
                </c:pt>
              </c:numCache>
            </c:numRef>
          </c:yVal>
          <c:smooth val="0"/>
        </c:ser>
        <c:ser>
          <c:idx val="31"/>
          <c:order val="31"/>
          <c:tx>
            <c:strRef>
              <c:f>'Project Portfolio Matrix'!$B$40</c:f>
              <c:strCache>
                <c:ptCount val="1"/>
                <c:pt idx="0">
                  <c:v>AF</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Matrix'!$AG$40</c:f>
              <c:numCache>
                <c:formatCode>General</c:formatCode>
                <c:ptCount val="1"/>
                <c:pt idx="0">
                  <c:v>#N/A</c:v>
                </c:pt>
              </c:numCache>
            </c:numRef>
          </c:xVal>
          <c:yVal>
            <c:numRef>
              <c:f>'Project Portfolio Matrix'!$AH$40</c:f>
              <c:numCache>
                <c:formatCode>General</c:formatCode>
                <c:ptCount val="1"/>
                <c:pt idx="0">
                  <c:v>#N/A</c:v>
                </c:pt>
              </c:numCache>
            </c:numRef>
          </c:yVal>
          <c:smooth val="0"/>
        </c:ser>
        <c:ser>
          <c:idx val="32"/>
          <c:order val="32"/>
          <c:tx>
            <c:strRef>
              <c:f>'Project Portfolio Matrix'!$B$41</c:f>
              <c:strCache>
                <c:ptCount val="1"/>
                <c:pt idx="0">
                  <c:v>AG</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Matrix'!$AG$41</c:f>
              <c:numCache>
                <c:formatCode>General</c:formatCode>
                <c:ptCount val="1"/>
                <c:pt idx="0">
                  <c:v>#N/A</c:v>
                </c:pt>
              </c:numCache>
            </c:numRef>
          </c:xVal>
          <c:yVal>
            <c:numRef>
              <c:f>'Project Portfolio Matrix'!$AH$41</c:f>
              <c:numCache>
                <c:formatCode>General</c:formatCode>
                <c:ptCount val="1"/>
                <c:pt idx="0">
                  <c:v>#N/A</c:v>
                </c:pt>
              </c:numCache>
            </c:numRef>
          </c:yVal>
          <c:smooth val="0"/>
        </c:ser>
        <c:ser>
          <c:idx val="33"/>
          <c:order val="33"/>
          <c:tx>
            <c:strRef>
              <c:f>'Project Portfolio Matrix'!$B$42</c:f>
              <c:strCache>
                <c:ptCount val="1"/>
                <c:pt idx="0">
                  <c:v>AH</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Matrix'!$AG$42</c:f>
              <c:numCache>
                <c:formatCode>General</c:formatCode>
                <c:ptCount val="1"/>
                <c:pt idx="0">
                  <c:v>#N/A</c:v>
                </c:pt>
              </c:numCache>
            </c:numRef>
          </c:xVal>
          <c:yVal>
            <c:numRef>
              <c:f>'Project Portfolio Matrix'!$AH$42</c:f>
              <c:numCache>
                <c:formatCode>General</c:formatCode>
                <c:ptCount val="1"/>
                <c:pt idx="0">
                  <c:v>#N/A</c:v>
                </c:pt>
              </c:numCache>
            </c:numRef>
          </c:yVal>
          <c:smooth val="0"/>
        </c:ser>
        <c:ser>
          <c:idx val="34"/>
          <c:order val="34"/>
          <c:tx>
            <c:strRef>
              <c:f>'Project Portfolio Matrix'!$B$43</c:f>
              <c:strCache>
                <c:ptCount val="1"/>
                <c:pt idx="0">
                  <c:v>AI</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Matrix'!$AG$43</c:f>
              <c:numCache>
                <c:formatCode>General</c:formatCode>
                <c:ptCount val="1"/>
                <c:pt idx="0">
                  <c:v>#N/A</c:v>
                </c:pt>
              </c:numCache>
            </c:numRef>
          </c:xVal>
          <c:yVal>
            <c:numRef>
              <c:f>'Project Portfolio Matrix'!$AH$43</c:f>
              <c:numCache>
                <c:formatCode>General</c:formatCode>
                <c:ptCount val="1"/>
                <c:pt idx="0">
                  <c:v>#N/A</c:v>
                </c:pt>
              </c:numCache>
            </c:numRef>
          </c:yVal>
          <c:smooth val="0"/>
        </c:ser>
        <c:ser>
          <c:idx val="35"/>
          <c:order val="35"/>
          <c:tx>
            <c:strRef>
              <c:f>'Project Portfolio Matrix'!$B$44</c:f>
              <c:strCache>
                <c:ptCount val="1"/>
                <c:pt idx="0">
                  <c:v>AJ</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Matrix'!$AG$44</c:f>
              <c:numCache>
                <c:formatCode>General</c:formatCode>
                <c:ptCount val="1"/>
                <c:pt idx="0">
                  <c:v>#N/A</c:v>
                </c:pt>
              </c:numCache>
            </c:numRef>
          </c:xVal>
          <c:yVal>
            <c:numRef>
              <c:f>'Project Portfolio Matrix'!$AH$44</c:f>
              <c:numCache>
                <c:formatCode>General</c:formatCode>
                <c:ptCount val="1"/>
                <c:pt idx="0">
                  <c:v>#N/A</c:v>
                </c:pt>
              </c:numCache>
            </c:numRef>
          </c:yVal>
          <c:smooth val="0"/>
        </c:ser>
        <c:ser>
          <c:idx val="36"/>
          <c:order val="36"/>
          <c:tx>
            <c:strRef>
              <c:f>'Project Portfolio Matrix'!$B$45</c:f>
              <c:strCache>
                <c:ptCount val="1"/>
                <c:pt idx="0">
                  <c:v>AK</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Matrix'!$AG$45</c:f>
              <c:numCache>
                <c:formatCode>General</c:formatCode>
                <c:ptCount val="1"/>
                <c:pt idx="0">
                  <c:v>#N/A</c:v>
                </c:pt>
              </c:numCache>
            </c:numRef>
          </c:xVal>
          <c:yVal>
            <c:numRef>
              <c:f>'Project Portfolio Matrix'!$AH$45</c:f>
              <c:numCache>
                <c:formatCode>General</c:formatCode>
                <c:ptCount val="1"/>
                <c:pt idx="0">
                  <c:v>#N/A</c:v>
                </c:pt>
              </c:numCache>
            </c:numRef>
          </c:yVal>
          <c:smooth val="0"/>
        </c:ser>
        <c:ser>
          <c:idx val="37"/>
          <c:order val="37"/>
          <c:tx>
            <c:strRef>
              <c:f>'Project Portfolio Matrix'!$B$46</c:f>
              <c:strCache>
                <c:ptCount val="1"/>
                <c:pt idx="0">
                  <c:v>AL</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Matrix'!$AG$46</c:f>
              <c:numCache>
                <c:formatCode>General</c:formatCode>
                <c:ptCount val="1"/>
                <c:pt idx="0">
                  <c:v>#N/A</c:v>
                </c:pt>
              </c:numCache>
            </c:numRef>
          </c:xVal>
          <c:yVal>
            <c:numRef>
              <c:f>'Project Portfolio Matrix'!$AH$46</c:f>
              <c:numCache>
                <c:formatCode>General</c:formatCode>
                <c:ptCount val="1"/>
                <c:pt idx="0">
                  <c:v>#N/A</c:v>
                </c:pt>
              </c:numCache>
            </c:numRef>
          </c:yVal>
          <c:smooth val="0"/>
        </c:ser>
        <c:ser>
          <c:idx val="38"/>
          <c:order val="38"/>
          <c:tx>
            <c:strRef>
              <c:f>'Project Portfolio Matrix'!$B$47</c:f>
              <c:strCache>
                <c:ptCount val="1"/>
                <c:pt idx="0">
                  <c:v>AM</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Matrix'!$AG$47</c:f>
              <c:numCache>
                <c:formatCode>General</c:formatCode>
                <c:ptCount val="1"/>
                <c:pt idx="0">
                  <c:v>#N/A</c:v>
                </c:pt>
              </c:numCache>
            </c:numRef>
          </c:xVal>
          <c:yVal>
            <c:numRef>
              <c:f>'Project Portfolio Matrix'!$AH$47</c:f>
              <c:numCache>
                <c:formatCode>General</c:formatCode>
                <c:ptCount val="1"/>
                <c:pt idx="0">
                  <c:v>#N/A</c:v>
                </c:pt>
              </c:numCache>
            </c:numRef>
          </c:yVal>
          <c:smooth val="0"/>
        </c:ser>
        <c:ser>
          <c:idx val="39"/>
          <c:order val="39"/>
          <c:tx>
            <c:strRef>
              <c:f>'Project Portfolio Matrix'!$B$48</c:f>
              <c:strCache>
                <c:ptCount val="1"/>
                <c:pt idx="0">
                  <c:v>AN</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Matrix'!$AG$48</c:f>
              <c:numCache>
                <c:formatCode>General</c:formatCode>
                <c:ptCount val="1"/>
                <c:pt idx="0">
                  <c:v>#N/A</c:v>
                </c:pt>
              </c:numCache>
            </c:numRef>
          </c:xVal>
          <c:yVal>
            <c:numRef>
              <c:f>'Project Portfolio Matrix'!$AH$48</c:f>
              <c:numCache>
                <c:formatCode>General</c:formatCode>
                <c:ptCount val="1"/>
                <c:pt idx="0">
                  <c:v>#N/A</c:v>
                </c:pt>
              </c:numCache>
            </c:numRef>
          </c:yVal>
          <c:smooth val="0"/>
        </c:ser>
        <c:ser>
          <c:idx val="40"/>
          <c:order val="40"/>
          <c:tx>
            <c:strRef>
              <c:f>'Project Portfolio Matrix'!$B$49</c:f>
              <c:strCache>
                <c:ptCount val="1"/>
                <c:pt idx="0">
                  <c:v>AO</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Matrix'!$AG$49</c:f>
              <c:numCache>
                <c:formatCode>General</c:formatCode>
                <c:ptCount val="1"/>
                <c:pt idx="0">
                  <c:v>#N/A</c:v>
                </c:pt>
              </c:numCache>
            </c:numRef>
          </c:xVal>
          <c:yVal>
            <c:numRef>
              <c:f>'Project Portfolio Matrix'!$AH$49</c:f>
              <c:numCache>
                <c:formatCode>General</c:formatCode>
                <c:ptCount val="1"/>
                <c:pt idx="0">
                  <c:v>#N/A</c:v>
                </c:pt>
              </c:numCache>
            </c:numRef>
          </c:yVal>
          <c:smooth val="0"/>
        </c:ser>
        <c:ser>
          <c:idx val="41"/>
          <c:order val="41"/>
          <c:tx>
            <c:strRef>
              <c:f>'Project Portfolio Matrix'!$B$50</c:f>
              <c:strCache>
                <c:ptCount val="1"/>
                <c:pt idx="0">
                  <c:v>AP</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Matrix'!$AG$50</c:f>
              <c:numCache>
                <c:formatCode>General</c:formatCode>
                <c:ptCount val="1"/>
                <c:pt idx="0">
                  <c:v>#N/A</c:v>
                </c:pt>
              </c:numCache>
            </c:numRef>
          </c:xVal>
          <c:yVal>
            <c:numRef>
              <c:f>'Project Portfolio Matrix'!$AH$50</c:f>
              <c:numCache>
                <c:formatCode>General</c:formatCode>
                <c:ptCount val="1"/>
                <c:pt idx="0">
                  <c:v>#N/A</c:v>
                </c:pt>
              </c:numCache>
            </c:numRef>
          </c:yVal>
          <c:smooth val="0"/>
        </c:ser>
        <c:ser>
          <c:idx val="42"/>
          <c:order val="42"/>
          <c:tx>
            <c:strRef>
              <c:f>'Project Portfolio Matrix'!$B$51</c:f>
              <c:strCache>
                <c:ptCount val="1"/>
                <c:pt idx="0">
                  <c:v>AQ</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Matrix'!$AG$51</c:f>
              <c:numCache>
                <c:formatCode>General</c:formatCode>
                <c:ptCount val="1"/>
                <c:pt idx="0">
                  <c:v>#N/A</c:v>
                </c:pt>
              </c:numCache>
            </c:numRef>
          </c:xVal>
          <c:yVal>
            <c:numRef>
              <c:f>'Project Portfolio Matrix'!$AH$51</c:f>
              <c:numCache>
                <c:formatCode>General</c:formatCode>
                <c:ptCount val="1"/>
                <c:pt idx="0">
                  <c:v>#N/A</c:v>
                </c:pt>
              </c:numCache>
            </c:numRef>
          </c:yVal>
          <c:smooth val="0"/>
        </c:ser>
        <c:ser>
          <c:idx val="43"/>
          <c:order val="43"/>
          <c:tx>
            <c:strRef>
              <c:f>'Project Portfolio Matrix'!$B$52</c:f>
              <c:strCache>
                <c:ptCount val="1"/>
                <c:pt idx="0">
                  <c:v>AR</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Matrix'!$AG$52</c:f>
              <c:numCache>
                <c:formatCode>General</c:formatCode>
                <c:ptCount val="1"/>
                <c:pt idx="0">
                  <c:v>#N/A</c:v>
                </c:pt>
              </c:numCache>
            </c:numRef>
          </c:xVal>
          <c:yVal>
            <c:numRef>
              <c:f>'Project Portfolio Matrix'!$AH$52</c:f>
              <c:numCache>
                <c:formatCode>General</c:formatCode>
                <c:ptCount val="1"/>
                <c:pt idx="0">
                  <c:v>#N/A</c:v>
                </c:pt>
              </c:numCache>
            </c:numRef>
          </c:yVal>
          <c:smooth val="0"/>
        </c:ser>
        <c:ser>
          <c:idx val="44"/>
          <c:order val="44"/>
          <c:tx>
            <c:strRef>
              <c:f>'Project Portfolio Matrix'!$B$53</c:f>
              <c:strCache>
                <c:ptCount val="1"/>
                <c:pt idx="0">
                  <c:v>AS</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Matrix'!$AG$53</c:f>
              <c:numCache>
                <c:formatCode>General</c:formatCode>
                <c:ptCount val="1"/>
                <c:pt idx="0">
                  <c:v>#N/A</c:v>
                </c:pt>
              </c:numCache>
            </c:numRef>
          </c:xVal>
          <c:yVal>
            <c:numRef>
              <c:f>'Project Portfolio Matrix'!$AH$53</c:f>
              <c:numCache>
                <c:formatCode>General</c:formatCode>
                <c:ptCount val="1"/>
                <c:pt idx="0">
                  <c:v>#N/A</c:v>
                </c:pt>
              </c:numCache>
            </c:numRef>
          </c:yVal>
          <c:smooth val="0"/>
        </c:ser>
        <c:ser>
          <c:idx val="45"/>
          <c:order val="45"/>
          <c:tx>
            <c:strRef>
              <c:f>'Project Portfolio Matrix'!$B$54</c:f>
              <c:strCache>
                <c:ptCount val="1"/>
                <c:pt idx="0">
                  <c:v>AT</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Matrix'!$AG$54</c:f>
              <c:numCache>
                <c:formatCode>General</c:formatCode>
                <c:ptCount val="1"/>
                <c:pt idx="0">
                  <c:v>#N/A</c:v>
                </c:pt>
              </c:numCache>
            </c:numRef>
          </c:xVal>
          <c:yVal>
            <c:numRef>
              <c:f>'Project Portfolio Matrix'!$AH$54</c:f>
              <c:numCache>
                <c:formatCode>General</c:formatCode>
                <c:ptCount val="1"/>
                <c:pt idx="0">
                  <c:v>#N/A</c:v>
                </c:pt>
              </c:numCache>
            </c:numRef>
          </c:yVal>
          <c:smooth val="0"/>
        </c:ser>
        <c:ser>
          <c:idx val="46"/>
          <c:order val="46"/>
          <c:tx>
            <c:strRef>
              <c:f>'Project Portfolio Matrix'!$B$55</c:f>
              <c:strCache>
                <c:ptCount val="1"/>
                <c:pt idx="0">
                  <c:v>AU</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Matrix'!$AG$55</c:f>
              <c:numCache>
                <c:formatCode>General</c:formatCode>
                <c:ptCount val="1"/>
                <c:pt idx="0">
                  <c:v>#N/A</c:v>
                </c:pt>
              </c:numCache>
            </c:numRef>
          </c:xVal>
          <c:yVal>
            <c:numRef>
              <c:f>'Project Portfolio Matrix'!$AH$55</c:f>
              <c:numCache>
                <c:formatCode>General</c:formatCode>
                <c:ptCount val="1"/>
                <c:pt idx="0">
                  <c:v>#N/A</c:v>
                </c:pt>
              </c:numCache>
            </c:numRef>
          </c:yVal>
          <c:smooth val="0"/>
        </c:ser>
        <c:ser>
          <c:idx val="47"/>
          <c:order val="47"/>
          <c:tx>
            <c:strRef>
              <c:f>'Project Portfolio Matrix'!$B$56</c:f>
              <c:strCache>
                <c:ptCount val="1"/>
                <c:pt idx="0">
                  <c:v>AV</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Matrix'!$AG$56</c:f>
              <c:numCache>
                <c:formatCode>General</c:formatCode>
                <c:ptCount val="1"/>
                <c:pt idx="0">
                  <c:v>#N/A</c:v>
                </c:pt>
              </c:numCache>
            </c:numRef>
          </c:xVal>
          <c:yVal>
            <c:numRef>
              <c:f>'Project Portfolio Matrix'!$AH$56</c:f>
              <c:numCache>
                <c:formatCode>General</c:formatCode>
                <c:ptCount val="1"/>
                <c:pt idx="0">
                  <c:v>#N/A</c:v>
                </c:pt>
              </c:numCache>
            </c:numRef>
          </c:yVal>
          <c:smooth val="0"/>
        </c:ser>
        <c:ser>
          <c:idx val="48"/>
          <c:order val="48"/>
          <c:tx>
            <c:strRef>
              <c:f>'Project Portfolio Matrix'!$B$57</c:f>
              <c:strCache>
                <c:ptCount val="1"/>
                <c:pt idx="0">
                  <c:v>AW</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Matrix'!$AG$57</c:f>
              <c:numCache>
                <c:formatCode>General</c:formatCode>
                <c:ptCount val="1"/>
                <c:pt idx="0">
                  <c:v>#N/A</c:v>
                </c:pt>
              </c:numCache>
            </c:numRef>
          </c:xVal>
          <c:yVal>
            <c:numRef>
              <c:f>'Project Portfolio Matrix'!$AH$57</c:f>
              <c:numCache>
                <c:formatCode>General</c:formatCode>
                <c:ptCount val="1"/>
                <c:pt idx="0">
                  <c:v>#N/A</c:v>
                </c:pt>
              </c:numCache>
            </c:numRef>
          </c:yVal>
          <c:smooth val="0"/>
        </c:ser>
        <c:ser>
          <c:idx val="49"/>
          <c:order val="49"/>
          <c:tx>
            <c:strRef>
              <c:f>'Project Portfolio Matrix'!$B$58</c:f>
              <c:strCache>
                <c:ptCount val="1"/>
                <c:pt idx="0">
                  <c:v>AX</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Matrix'!$AG$58</c:f>
              <c:numCache>
                <c:formatCode>General</c:formatCode>
                <c:ptCount val="1"/>
                <c:pt idx="0">
                  <c:v>#N/A</c:v>
                </c:pt>
              </c:numCache>
            </c:numRef>
          </c:xVal>
          <c:yVal>
            <c:numRef>
              <c:f>'Project Portfolio Matrix'!$AH$58</c:f>
              <c:numCache>
                <c:formatCode>General</c:formatCode>
                <c:ptCount val="1"/>
                <c:pt idx="0">
                  <c:v>#N/A</c:v>
                </c:pt>
              </c:numCache>
            </c:numRef>
          </c:yVal>
          <c:smooth val="0"/>
        </c:ser>
        <c:ser>
          <c:idx val="50"/>
          <c:order val="50"/>
          <c:tx>
            <c:strRef>
              <c:f>'Project Portfolio Matrix'!$AF$9</c:f>
              <c:strCache>
                <c:ptCount val="1"/>
                <c:pt idx="0">
                  <c:v>A</c:v>
                </c:pt>
              </c:strCache>
            </c:strRef>
          </c:tx>
          <c:spPr>
            <a:ln w="28575">
              <a:noFill/>
            </a:ln>
          </c:spPr>
          <c:marker>
            <c:spPr>
              <a:solidFill>
                <a:schemeClr val="bg1"/>
              </a:solidFill>
              <a:ln w="19050">
                <a:solidFill>
                  <a:schemeClr val="tx1"/>
                </a:solidFill>
              </a:ln>
            </c:spPr>
          </c:marker>
          <c:dPt>
            <c:idx val="0"/>
            <c:marker>
              <c:symbol val="circle"/>
              <c:size val="5"/>
            </c:marker>
            <c:bubble3D val="0"/>
          </c:dPt>
          <c:dLbls>
            <c:showLegendKey val="0"/>
            <c:showVal val="0"/>
            <c:showCatName val="0"/>
            <c:showSerName val="1"/>
            <c:showPercent val="0"/>
            <c:showBubbleSize val="0"/>
            <c:showLeaderLines val="0"/>
          </c:dLbls>
          <c:xVal>
            <c:numRef>
              <c:f>'Project Portfolio Matrix'!$AI$9</c:f>
              <c:numCache>
                <c:formatCode>General</c:formatCode>
                <c:ptCount val="1"/>
                <c:pt idx="0">
                  <c:v>#N/A</c:v>
                </c:pt>
              </c:numCache>
            </c:numRef>
          </c:xVal>
          <c:yVal>
            <c:numRef>
              <c:f>'Project Portfolio Matrix'!$AJ$9</c:f>
              <c:numCache>
                <c:formatCode>General</c:formatCode>
                <c:ptCount val="1"/>
                <c:pt idx="0">
                  <c:v>#N/A</c:v>
                </c:pt>
              </c:numCache>
            </c:numRef>
          </c:yVal>
          <c:smooth val="0"/>
        </c:ser>
        <c:ser>
          <c:idx val="51"/>
          <c:order val="51"/>
          <c:tx>
            <c:strRef>
              <c:f>'Project Portfolio Matrix'!$AF$10</c:f>
              <c:strCache>
                <c:ptCount val="1"/>
                <c:pt idx="0">
                  <c:v>B</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Matrix'!$AI$10</c:f>
              <c:numCache>
                <c:formatCode>General</c:formatCode>
                <c:ptCount val="1"/>
                <c:pt idx="0">
                  <c:v>#N/A</c:v>
                </c:pt>
              </c:numCache>
            </c:numRef>
          </c:xVal>
          <c:yVal>
            <c:numRef>
              <c:f>'Project Portfolio Matrix'!$AJ$10</c:f>
              <c:numCache>
                <c:formatCode>General</c:formatCode>
                <c:ptCount val="1"/>
                <c:pt idx="0">
                  <c:v>#N/A</c:v>
                </c:pt>
              </c:numCache>
            </c:numRef>
          </c:yVal>
          <c:smooth val="0"/>
        </c:ser>
        <c:ser>
          <c:idx val="52"/>
          <c:order val="52"/>
          <c:tx>
            <c:strRef>
              <c:f>'Project Portfolio Matrix'!$AF$11</c:f>
              <c:strCache>
                <c:ptCount val="1"/>
                <c:pt idx="0">
                  <c:v>C</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Matrix'!$AI$11</c:f>
              <c:numCache>
                <c:formatCode>General</c:formatCode>
                <c:ptCount val="1"/>
                <c:pt idx="0">
                  <c:v>#N/A</c:v>
                </c:pt>
              </c:numCache>
            </c:numRef>
          </c:xVal>
          <c:yVal>
            <c:numRef>
              <c:f>'Project Portfolio Matrix'!$AJ$11</c:f>
              <c:numCache>
                <c:formatCode>General</c:formatCode>
                <c:ptCount val="1"/>
                <c:pt idx="0">
                  <c:v>#N/A</c:v>
                </c:pt>
              </c:numCache>
            </c:numRef>
          </c:yVal>
          <c:smooth val="0"/>
        </c:ser>
        <c:ser>
          <c:idx val="53"/>
          <c:order val="53"/>
          <c:tx>
            <c:strRef>
              <c:f>'Project Portfolio Matrix'!$AF$12</c:f>
              <c:strCache>
                <c:ptCount val="1"/>
                <c:pt idx="0">
                  <c:v>D</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Matrix'!$AI$12</c:f>
              <c:numCache>
                <c:formatCode>General</c:formatCode>
                <c:ptCount val="1"/>
                <c:pt idx="0">
                  <c:v>#N/A</c:v>
                </c:pt>
              </c:numCache>
            </c:numRef>
          </c:xVal>
          <c:yVal>
            <c:numRef>
              <c:f>'Project Portfolio Matrix'!$AJ$12</c:f>
              <c:numCache>
                <c:formatCode>General</c:formatCode>
                <c:ptCount val="1"/>
                <c:pt idx="0">
                  <c:v>#N/A</c:v>
                </c:pt>
              </c:numCache>
            </c:numRef>
          </c:yVal>
          <c:smooth val="0"/>
        </c:ser>
        <c:ser>
          <c:idx val="54"/>
          <c:order val="54"/>
          <c:tx>
            <c:strRef>
              <c:f>'Project Portfolio Matrix'!$AF$13</c:f>
              <c:strCache>
                <c:ptCount val="1"/>
                <c:pt idx="0">
                  <c:v>E</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Matrix'!$AI$13</c:f>
              <c:numCache>
                <c:formatCode>General</c:formatCode>
                <c:ptCount val="1"/>
                <c:pt idx="0">
                  <c:v>#N/A</c:v>
                </c:pt>
              </c:numCache>
            </c:numRef>
          </c:xVal>
          <c:yVal>
            <c:numRef>
              <c:f>'Project Portfolio Matrix'!$AJ$13</c:f>
              <c:numCache>
                <c:formatCode>General</c:formatCode>
                <c:ptCount val="1"/>
                <c:pt idx="0">
                  <c:v>#N/A</c:v>
                </c:pt>
              </c:numCache>
            </c:numRef>
          </c:yVal>
          <c:smooth val="0"/>
        </c:ser>
        <c:ser>
          <c:idx val="55"/>
          <c:order val="55"/>
          <c:tx>
            <c:strRef>
              <c:f>'Project Portfolio Matrix'!$AF$14</c:f>
              <c:strCache>
                <c:ptCount val="1"/>
                <c:pt idx="0">
                  <c:v>F</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Matrix'!$AI$14</c:f>
              <c:numCache>
                <c:formatCode>General</c:formatCode>
                <c:ptCount val="1"/>
                <c:pt idx="0">
                  <c:v>#N/A</c:v>
                </c:pt>
              </c:numCache>
            </c:numRef>
          </c:xVal>
          <c:yVal>
            <c:numRef>
              <c:f>'Project Portfolio Matrix'!$AJ$14</c:f>
              <c:numCache>
                <c:formatCode>General</c:formatCode>
                <c:ptCount val="1"/>
                <c:pt idx="0">
                  <c:v>#N/A</c:v>
                </c:pt>
              </c:numCache>
            </c:numRef>
          </c:yVal>
          <c:smooth val="0"/>
        </c:ser>
        <c:ser>
          <c:idx val="56"/>
          <c:order val="56"/>
          <c:tx>
            <c:strRef>
              <c:f>'Project Portfolio Matrix'!$AF$15</c:f>
              <c:strCache>
                <c:ptCount val="1"/>
                <c:pt idx="0">
                  <c:v>G</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Matrix'!$AI$15</c:f>
              <c:numCache>
                <c:formatCode>General</c:formatCode>
                <c:ptCount val="1"/>
                <c:pt idx="0">
                  <c:v>#N/A</c:v>
                </c:pt>
              </c:numCache>
            </c:numRef>
          </c:xVal>
          <c:yVal>
            <c:numRef>
              <c:f>'Project Portfolio Matrix'!$AJ$15</c:f>
              <c:numCache>
                <c:formatCode>General</c:formatCode>
                <c:ptCount val="1"/>
                <c:pt idx="0">
                  <c:v>#N/A</c:v>
                </c:pt>
              </c:numCache>
            </c:numRef>
          </c:yVal>
          <c:smooth val="0"/>
        </c:ser>
        <c:ser>
          <c:idx val="57"/>
          <c:order val="57"/>
          <c:tx>
            <c:strRef>
              <c:f>'Project Portfolio Matrix'!$AF$16</c:f>
              <c:strCache>
                <c:ptCount val="1"/>
                <c:pt idx="0">
                  <c:v>H</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Matrix'!$AI$16</c:f>
              <c:numCache>
                <c:formatCode>General</c:formatCode>
                <c:ptCount val="1"/>
                <c:pt idx="0">
                  <c:v>#N/A</c:v>
                </c:pt>
              </c:numCache>
            </c:numRef>
          </c:xVal>
          <c:yVal>
            <c:numRef>
              <c:f>'Project Portfolio Matrix'!$AJ$16</c:f>
              <c:numCache>
                <c:formatCode>General</c:formatCode>
                <c:ptCount val="1"/>
                <c:pt idx="0">
                  <c:v>#N/A</c:v>
                </c:pt>
              </c:numCache>
            </c:numRef>
          </c:yVal>
          <c:smooth val="0"/>
        </c:ser>
        <c:ser>
          <c:idx val="58"/>
          <c:order val="58"/>
          <c:tx>
            <c:strRef>
              <c:f>'Project Portfolio Matrix'!$AF$17</c:f>
              <c:strCache>
                <c:ptCount val="1"/>
                <c:pt idx="0">
                  <c:v>I</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Matrix'!$AI$17</c:f>
              <c:numCache>
                <c:formatCode>General</c:formatCode>
                <c:ptCount val="1"/>
                <c:pt idx="0">
                  <c:v>#N/A</c:v>
                </c:pt>
              </c:numCache>
            </c:numRef>
          </c:xVal>
          <c:yVal>
            <c:numRef>
              <c:f>'Project Portfolio Matrix'!$AJ$17</c:f>
              <c:numCache>
                <c:formatCode>General</c:formatCode>
                <c:ptCount val="1"/>
                <c:pt idx="0">
                  <c:v>#N/A</c:v>
                </c:pt>
              </c:numCache>
            </c:numRef>
          </c:yVal>
          <c:smooth val="0"/>
        </c:ser>
        <c:ser>
          <c:idx val="59"/>
          <c:order val="59"/>
          <c:tx>
            <c:strRef>
              <c:f>'Project Portfolio Matrix'!$AF$18</c:f>
              <c:strCache>
                <c:ptCount val="1"/>
                <c:pt idx="0">
                  <c:v>J</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Matrix'!$AI$18</c:f>
              <c:numCache>
                <c:formatCode>General</c:formatCode>
                <c:ptCount val="1"/>
                <c:pt idx="0">
                  <c:v>#N/A</c:v>
                </c:pt>
              </c:numCache>
            </c:numRef>
          </c:xVal>
          <c:yVal>
            <c:numRef>
              <c:f>'Project Portfolio Matrix'!$AJ$18</c:f>
              <c:numCache>
                <c:formatCode>General</c:formatCode>
                <c:ptCount val="1"/>
                <c:pt idx="0">
                  <c:v>#N/A</c:v>
                </c:pt>
              </c:numCache>
            </c:numRef>
          </c:yVal>
          <c:smooth val="0"/>
        </c:ser>
        <c:ser>
          <c:idx val="60"/>
          <c:order val="60"/>
          <c:tx>
            <c:strRef>
              <c:f>'Project Portfolio Matrix'!$AF$19</c:f>
              <c:strCache>
                <c:ptCount val="1"/>
                <c:pt idx="0">
                  <c:v>K</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Matrix'!$AI$19</c:f>
              <c:numCache>
                <c:formatCode>General</c:formatCode>
                <c:ptCount val="1"/>
                <c:pt idx="0">
                  <c:v>#N/A</c:v>
                </c:pt>
              </c:numCache>
            </c:numRef>
          </c:xVal>
          <c:yVal>
            <c:numRef>
              <c:f>'Project Portfolio Matrix'!$AJ$19</c:f>
              <c:numCache>
                <c:formatCode>General</c:formatCode>
                <c:ptCount val="1"/>
                <c:pt idx="0">
                  <c:v>#N/A</c:v>
                </c:pt>
              </c:numCache>
            </c:numRef>
          </c:yVal>
          <c:smooth val="0"/>
        </c:ser>
        <c:ser>
          <c:idx val="61"/>
          <c:order val="61"/>
          <c:tx>
            <c:strRef>
              <c:f>'Project Portfolio Matrix'!$AF$20</c:f>
              <c:strCache>
                <c:ptCount val="1"/>
                <c:pt idx="0">
                  <c:v>L</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Matrix'!$AI$20</c:f>
              <c:numCache>
                <c:formatCode>General</c:formatCode>
                <c:ptCount val="1"/>
                <c:pt idx="0">
                  <c:v>#N/A</c:v>
                </c:pt>
              </c:numCache>
            </c:numRef>
          </c:xVal>
          <c:yVal>
            <c:numRef>
              <c:f>'Project Portfolio Matrix'!$AJ$20</c:f>
              <c:numCache>
                <c:formatCode>General</c:formatCode>
                <c:ptCount val="1"/>
                <c:pt idx="0">
                  <c:v>#N/A</c:v>
                </c:pt>
              </c:numCache>
            </c:numRef>
          </c:yVal>
          <c:smooth val="0"/>
        </c:ser>
        <c:ser>
          <c:idx val="62"/>
          <c:order val="62"/>
          <c:tx>
            <c:strRef>
              <c:f>'Project Portfolio Matrix'!$AF$21</c:f>
              <c:strCache>
                <c:ptCount val="1"/>
                <c:pt idx="0">
                  <c:v>M</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Matrix'!$AI$21</c:f>
              <c:numCache>
                <c:formatCode>General</c:formatCode>
                <c:ptCount val="1"/>
                <c:pt idx="0">
                  <c:v>#N/A</c:v>
                </c:pt>
              </c:numCache>
            </c:numRef>
          </c:xVal>
          <c:yVal>
            <c:numRef>
              <c:f>'Project Portfolio Matrix'!$AJ$21</c:f>
              <c:numCache>
                <c:formatCode>General</c:formatCode>
                <c:ptCount val="1"/>
                <c:pt idx="0">
                  <c:v>#N/A</c:v>
                </c:pt>
              </c:numCache>
            </c:numRef>
          </c:yVal>
          <c:smooth val="0"/>
        </c:ser>
        <c:ser>
          <c:idx val="63"/>
          <c:order val="63"/>
          <c:tx>
            <c:strRef>
              <c:f>'Project Portfolio Matrix'!$AF$22</c:f>
              <c:strCache>
                <c:ptCount val="1"/>
                <c:pt idx="0">
                  <c:v>N</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Matrix'!$AI$22</c:f>
              <c:numCache>
                <c:formatCode>General</c:formatCode>
                <c:ptCount val="1"/>
                <c:pt idx="0">
                  <c:v>#N/A</c:v>
                </c:pt>
              </c:numCache>
            </c:numRef>
          </c:xVal>
          <c:yVal>
            <c:numRef>
              <c:f>'Project Portfolio Matrix'!$AJ$22</c:f>
              <c:numCache>
                <c:formatCode>General</c:formatCode>
                <c:ptCount val="1"/>
                <c:pt idx="0">
                  <c:v>#N/A</c:v>
                </c:pt>
              </c:numCache>
            </c:numRef>
          </c:yVal>
          <c:smooth val="0"/>
        </c:ser>
        <c:ser>
          <c:idx val="64"/>
          <c:order val="64"/>
          <c:tx>
            <c:strRef>
              <c:f>'Project Portfolio Matrix'!$AF$23</c:f>
              <c:strCache>
                <c:ptCount val="1"/>
                <c:pt idx="0">
                  <c:v>O</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Matrix'!$AI$23</c:f>
              <c:numCache>
                <c:formatCode>General</c:formatCode>
                <c:ptCount val="1"/>
                <c:pt idx="0">
                  <c:v>#N/A</c:v>
                </c:pt>
              </c:numCache>
            </c:numRef>
          </c:xVal>
          <c:yVal>
            <c:numRef>
              <c:f>'Project Portfolio Matrix'!$AJ$23</c:f>
              <c:numCache>
                <c:formatCode>General</c:formatCode>
                <c:ptCount val="1"/>
                <c:pt idx="0">
                  <c:v>#N/A</c:v>
                </c:pt>
              </c:numCache>
            </c:numRef>
          </c:yVal>
          <c:smooth val="0"/>
        </c:ser>
        <c:ser>
          <c:idx val="65"/>
          <c:order val="65"/>
          <c:tx>
            <c:strRef>
              <c:f>'Project Portfolio Matrix'!$AF$24</c:f>
              <c:strCache>
                <c:ptCount val="1"/>
                <c:pt idx="0">
                  <c:v>P</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Matrix'!$AI$24</c:f>
              <c:numCache>
                <c:formatCode>General</c:formatCode>
                <c:ptCount val="1"/>
                <c:pt idx="0">
                  <c:v>#N/A</c:v>
                </c:pt>
              </c:numCache>
            </c:numRef>
          </c:xVal>
          <c:yVal>
            <c:numRef>
              <c:f>'Project Portfolio Matrix'!$AJ$24</c:f>
              <c:numCache>
                <c:formatCode>General</c:formatCode>
                <c:ptCount val="1"/>
                <c:pt idx="0">
                  <c:v>#N/A</c:v>
                </c:pt>
              </c:numCache>
            </c:numRef>
          </c:yVal>
          <c:smooth val="0"/>
        </c:ser>
        <c:ser>
          <c:idx val="66"/>
          <c:order val="66"/>
          <c:tx>
            <c:strRef>
              <c:f>'Project Portfolio Matrix'!$AF$25</c:f>
              <c:strCache>
                <c:ptCount val="1"/>
                <c:pt idx="0">
                  <c:v>Q</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Matrix'!$AI$25</c:f>
              <c:numCache>
                <c:formatCode>General</c:formatCode>
                <c:ptCount val="1"/>
                <c:pt idx="0">
                  <c:v>#N/A</c:v>
                </c:pt>
              </c:numCache>
            </c:numRef>
          </c:xVal>
          <c:yVal>
            <c:numRef>
              <c:f>'Project Portfolio Matrix'!$AJ$25</c:f>
              <c:numCache>
                <c:formatCode>General</c:formatCode>
                <c:ptCount val="1"/>
                <c:pt idx="0">
                  <c:v>#N/A</c:v>
                </c:pt>
              </c:numCache>
            </c:numRef>
          </c:yVal>
          <c:smooth val="0"/>
        </c:ser>
        <c:ser>
          <c:idx val="67"/>
          <c:order val="67"/>
          <c:tx>
            <c:strRef>
              <c:f>'Project Portfolio Matrix'!$AF$26</c:f>
              <c:strCache>
                <c:ptCount val="1"/>
                <c:pt idx="0">
                  <c:v>R</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Matrix'!$AI$26</c:f>
              <c:numCache>
                <c:formatCode>General</c:formatCode>
                <c:ptCount val="1"/>
                <c:pt idx="0">
                  <c:v>#N/A</c:v>
                </c:pt>
              </c:numCache>
            </c:numRef>
          </c:xVal>
          <c:yVal>
            <c:numRef>
              <c:f>'Project Portfolio Matrix'!$AJ$26</c:f>
              <c:numCache>
                <c:formatCode>General</c:formatCode>
                <c:ptCount val="1"/>
                <c:pt idx="0">
                  <c:v>#N/A</c:v>
                </c:pt>
              </c:numCache>
            </c:numRef>
          </c:yVal>
          <c:smooth val="0"/>
        </c:ser>
        <c:ser>
          <c:idx val="68"/>
          <c:order val="68"/>
          <c:tx>
            <c:strRef>
              <c:f>'Project Portfolio Matrix'!$AF$27</c:f>
              <c:strCache>
                <c:ptCount val="1"/>
                <c:pt idx="0">
                  <c:v>S</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Matrix'!$AI$27</c:f>
              <c:numCache>
                <c:formatCode>General</c:formatCode>
                <c:ptCount val="1"/>
                <c:pt idx="0">
                  <c:v>#N/A</c:v>
                </c:pt>
              </c:numCache>
            </c:numRef>
          </c:xVal>
          <c:yVal>
            <c:numRef>
              <c:f>'Project Portfolio Matrix'!$AJ$27</c:f>
              <c:numCache>
                <c:formatCode>General</c:formatCode>
                <c:ptCount val="1"/>
                <c:pt idx="0">
                  <c:v>#N/A</c:v>
                </c:pt>
              </c:numCache>
            </c:numRef>
          </c:yVal>
          <c:smooth val="0"/>
        </c:ser>
        <c:ser>
          <c:idx val="69"/>
          <c:order val="69"/>
          <c:tx>
            <c:strRef>
              <c:f>'Project Portfolio Matrix'!$AF$28</c:f>
              <c:strCache>
                <c:ptCount val="1"/>
                <c:pt idx="0">
                  <c:v>T</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Matrix'!$AI$28</c:f>
              <c:numCache>
                <c:formatCode>General</c:formatCode>
                <c:ptCount val="1"/>
                <c:pt idx="0">
                  <c:v>#N/A</c:v>
                </c:pt>
              </c:numCache>
            </c:numRef>
          </c:xVal>
          <c:yVal>
            <c:numRef>
              <c:f>'Project Portfolio Matrix'!$AJ$28</c:f>
              <c:numCache>
                <c:formatCode>General</c:formatCode>
                <c:ptCount val="1"/>
                <c:pt idx="0">
                  <c:v>#N/A</c:v>
                </c:pt>
              </c:numCache>
            </c:numRef>
          </c:yVal>
          <c:smooth val="0"/>
        </c:ser>
        <c:ser>
          <c:idx val="70"/>
          <c:order val="70"/>
          <c:tx>
            <c:strRef>
              <c:f>'Project Portfolio Matrix'!$AF$29</c:f>
              <c:strCache>
                <c:ptCount val="1"/>
                <c:pt idx="0">
                  <c:v>U</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Matrix'!$AI$29</c:f>
              <c:numCache>
                <c:formatCode>General</c:formatCode>
                <c:ptCount val="1"/>
                <c:pt idx="0">
                  <c:v>#N/A</c:v>
                </c:pt>
              </c:numCache>
            </c:numRef>
          </c:xVal>
          <c:yVal>
            <c:numRef>
              <c:f>'Project Portfolio Matrix'!$AJ$29</c:f>
              <c:numCache>
                <c:formatCode>General</c:formatCode>
                <c:ptCount val="1"/>
                <c:pt idx="0">
                  <c:v>#N/A</c:v>
                </c:pt>
              </c:numCache>
            </c:numRef>
          </c:yVal>
          <c:smooth val="0"/>
        </c:ser>
        <c:ser>
          <c:idx val="71"/>
          <c:order val="71"/>
          <c:tx>
            <c:strRef>
              <c:f>'Project Portfolio Matrix'!$AF$30</c:f>
              <c:strCache>
                <c:ptCount val="1"/>
                <c:pt idx="0">
                  <c:v>V</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Matrix'!$AI$30</c:f>
              <c:numCache>
                <c:formatCode>General</c:formatCode>
                <c:ptCount val="1"/>
                <c:pt idx="0">
                  <c:v>#N/A</c:v>
                </c:pt>
              </c:numCache>
            </c:numRef>
          </c:xVal>
          <c:yVal>
            <c:numRef>
              <c:f>'Project Portfolio Matrix'!$AJ$30</c:f>
              <c:numCache>
                <c:formatCode>General</c:formatCode>
                <c:ptCount val="1"/>
                <c:pt idx="0">
                  <c:v>#N/A</c:v>
                </c:pt>
              </c:numCache>
            </c:numRef>
          </c:yVal>
          <c:smooth val="0"/>
        </c:ser>
        <c:ser>
          <c:idx val="72"/>
          <c:order val="72"/>
          <c:tx>
            <c:strRef>
              <c:f>'Project Portfolio Matrix'!$AF$31</c:f>
              <c:strCache>
                <c:ptCount val="1"/>
                <c:pt idx="0">
                  <c:v>W</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Matrix'!$AI$31</c:f>
              <c:numCache>
                <c:formatCode>General</c:formatCode>
                <c:ptCount val="1"/>
                <c:pt idx="0">
                  <c:v>#N/A</c:v>
                </c:pt>
              </c:numCache>
            </c:numRef>
          </c:xVal>
          <c:yVal>
            <c:numRef>
              <c:f>'Project Portfolio Matrix'!$AJ$31</c:f>
              <c:numCache>
                <c:formatCode>General</c:formatCode>
                <c:ptCount val="1"/>
                <c:pt idx="0">
                  <c:v>#N/A</c:v>
                </c:pt>
              </c:numCache>
            </c:numRef>
          </c:yVal>
          <c:smooth val="0"/>
        </c:ser>
        <c:ser>
          <c:idx val="73"/>
          <c:order val="73"/>
          <c:tx>
            <c:strRef>
              <c:f>'Project Portfolio Matrix'!$AF$32</c:f>
              <c:strCache>
                <c:ptCount val="1"/>
                <c:pt idx="0">
                  <c:v>X</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Matrix'!$AI$32</c:f>
              <c:numCache>
                <c:formatCode>General</c:formatCode>
                <c:ptCount val="1"/>
                <c:pt idx="0">
                  <c:v>#N/A</c:v>
                </c:pt>
              </c:numCache>
            </c:numRef>
          </c:xVal>
          <c:yVal>
            <c:numRef>
              <c:f>'Project Portfolio Matrix'!$AJ$32</c:f>
              <c:numCache>
                <c:formatCode>General</c:formatCode>
                <c:ptCount val="1"/>
                <c:pt idx="0">
                  <c:v>#N/A</c:v>
                </c:pt>
              </c:numCache>
            </c:numRef>
          </c:yVal>
          <c:smooth val="0"/>
        </c:ser>
        <c:ser>
          <c:idx val="74"/>
          <c:order val="74"/>
          <c:tx>
            <c:strRef>
              <c:f>'Project Portfolio Matrix'!$AF$33</c:f>
              <c:strCache>
                <c:ptCount val="1"/>
                <c:pt idx="0">
                  <c:v>Y</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Matrix'!$AI$33</c:f>
              <c:numCache>
                <c:formatCode>General</c:formatCode>
                <c:ptCount val="1"/>
                <c:pt idx="0">
                  <c:v>#N/A</c:v>
                </c:pt>
              </c:numCache>
            </c:numRef>
          </c:xVal>
          <c:yVal>
            <c:numRef>
              <c:f>'Project Portfolio Matrix'!$AJ$33</c:f>
              <c:numCache>
                <c:formatCode>General</c:formatCode>
                <c:ptCount val="1"/>
                <c:pt idx="0">
                  <c:v>#N/A</c:v>
                </c:pt>
              </c:numCache>
            </c:numRef>
          </c:yVal>
          <c:smooth val="0"/>
        </c:ser>
        <c:ser>
          <c:idx val="75"/>
          <c:order val="75"/>
          <c:tx>
            <c:strRef>
              <c:f>'Project Portfolio Matrix'!$AF$34</c:f>
              <c:strCache>
                <c:ptCount val="1"/>
                <c:pt idx="0">
                  <c:v>Z</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Matrix'!$AI$34</c:f>
              <c:numCache>
                <c:formatCode>General</c:formatCode>
                <c:ptCount val="1"/>
                <c:pt idx="0">
                  <c:v>#N/A</c:v>
                </c:pt>
              </c:numCache>
            </c:numRef>
          </c:xVal>
          <c:yVal>
            <c:numRef>
              <c:f>'Project Portfolio Matrix'!$AJ$34</c:f>
              <c:numCache>
                <c:formatCode>General</c:formatCode>
                <c:ptCount val="1"/>
                <c:pt idx="0">
                  <c:v>#N/A</c:v>
                </c:pt>
              </c:numCache>
            </c:numRef>
          </c:yVal>
          <c:smooth val="0"/>
        </c:ser>
        <c:ser>
          <c:idx val="76"/>
          <c:order val="76"/>
          <c:tx>
            <c:strRef>
              <c:f>'Project Portfolio Matrix'!$AF$35</c:f>
              <c:strCache>
                <c:ptCount val="1"/>
                <c:pt idx="0">
                  <c:v>AA</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Matrix'!$AI$35</c:f>
              <c:numCache>
                <c:formatCode>General</c:formatCode>
                <c:ptCount val="1"/>
                <c:pt idx="0">
                  <c:v>#N/A</c:v>
                </c:pt>
              </c:numCache>
            </c:numRef>
          </c:xVal>
          <c:yVal>
            <c:numRef>
              <c:f>'Project Portfolio Matrix'!$AJ$35</c:f>
              <c:numCache>
                <c:formatCode>General</c:formatCode>
                <c:ptCount val="1"/>
                <c:pt idx="0">
                  <c:v>#N/A</c:v>
                </c:pt>
              </c:numCache>
            </c:numRef>
          </c:yVal>
          <c:smooth val="0"/>
        </c:ser>
        <c:ser>
          <c:idx val="77"/>
          <c:order val="77"/>
          <c:tx>
            <c:strRef>
              <c:f>'Project Portfolio Matrix'!$AF$36</c:f>
              <c:strCache>
                <c:ptCount val="1"/>
                <c:pt idx="0">
                  <c:v>AB</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Matrix'!$AI$36</c:f>
              <c:numCache>
                <c:formatCode>General</c:formatCode>
                <c:ptCount val="1"/>
                <c:pt idx="0">
                  <c:v>#N/A</c:v>
                </c:pt>
              </c:numCache>
            </c:numRef>
          </c:xVal>
          <c:yVal>
            <c:numRef>
              <c:f>'Project Portfolio Matrix'!$AJ$36</c:f>
              <c:numCache>
                <c:formatCode>General</c:formatCode>
                <c:ptCount val="1"/>
                <c:pt idx="0">
                  <c:v>#N/A</c:v>
                </c:pt>
              </c:numCache>
            </c:numRef>
          </c:yVal>
          <c:smooth val="0"/>
        </c:ser>
        <c:ser>
          <c:idx val="78"/>
          <c:order val="78"/>
          <c:tx>
            <c:strRef>
              <c:f>'Project Portfolio Matrix'!$AF$37</c:f>
              <c:strCache>
                <c:ptCount val="1"/>
                <c:pt idx="0">
                  <c:v>AC</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Matrix'!$AI$37</c:f>
              <c:numCache>
                <c:formatCode>General</c:formatCode>
                <c:ptCount val="1"/>
                <c:pt idx="0">
                  <c:v>#N/A</c:v>
                </c:pt>
              </c:numCache>
            </c:numRef>
          </c:xVal>
          <c:yVal>
            <c:numRef>
              <c:f>'Project Portfolio Matrix'!$AJ$37</c:f>
              <c:numCache>
                <c:formatCode>General</c:formatCode>
                <c:ptCount val="1"/>
                <c:pt idx="0">
                  <c:v>#N/A</c:v>
                </c:pt>
              </c:numCache>
            </c:numRef>
          </c:yVal>
          <c:smooth val="0"/>
        </c:ser>
        <c:ser>
          <c:idx val="79"/>
          <c:order val="79"/>
          <c:tx>
            <c:strRef>
              <c:f>'Project Portfolio Matrix'!$AF$38</c:f>
              <c:strCache>
                <c:ptCount val="1"/>
                <c:pt idx="0">
                  <c:v>AD</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Matrix'!$AI$38</c:f>
              <c:numCache>
                <c:formatCode>General</c:formatCode>
                <c:ptCount val="1"/>
                <c:pt idx="0">
                  <c:v>#N/A</c:v>
                </c:pt>
              </c:numCache>
            </c:numRef>
          </c:xVal>
          <c:yVal>
            <c:numRef>
              <c:f>'Project Portfolio Matrix'!$AJ$38</c:f>
              <c:numCache>
                <c:formatCode>General</c:formatCode>
                <c:ptCount val="1"/>
                <c:pt idx="0">
                  <c:v>#N/A</c:v>
                </c:pt>
              </c:numCache>
            </c:numRef>
          </c:yVal>
          <c:smooth val="0"/>
        </c:ser>
        <c:ser>
          <c:idx val="80"/>
          <c:order val="80"/>
          <c:tx>
            <c:strRef>
              <c:f>'Project Portfolio Matrix'!$AF$39</c:f>
              <c:strCache>
                <c:ptCount val="1"/>
                <c:pt idx="0">
                  <c:v>AE</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Matrix'!$AI$39</c:f>
              <c:numCache>
                <c:formatCode>General</c:formatCode>
                <c:ptCount val="1"/>
                <c:pt idx="0">
                  <c:v>#N/A</c:v>
                </c:pt>
              </c:numCache>
            </c:numRef>
          </c:xVal>
          <c:yVal>
            <c:numRef>
              <c:f>'Project Portfolio Matrix'!$AJ$39</c:f>
              <c:numCache>
                <c:formatCode>General</c:formatCode>
                <c:ptCount val="1"/>
                <c:pt idx="0">
                  <c:v>#N/A</c:v>
                </c:pt>
              </c:numCache>
            </c:numRef>
          </c:yVal>
          <c:smooth val="0"/>
        </c:ser>
        <c:ser>
          <c:idx val="81"/>
          <c:order val="81"/>
          <c:tx>
            <c:strRef>
              <c:f>'Project Portfolio Matrix'!$AF$40</c:f>
              <c:strCache>
                <c:ptCount val="1"/>
                <c:pt idx="0">
                  <c:v>AF</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Matrix'!$AI$40</c:f>
              <c:numCache>
                <c:formatCode>General</c:formatCode>
                <c:ptCount val="1"/>
                <c:pt idx="0">
                  <c:v>#N/A</c:v>
                </c:pt>
              </c:numCache>
            </c:numRef>
          </c:xVal>
          <c:yVal>
            <c:numRef>
              <c:f>'Project Portfolio Matrix'!$AJ$40</c:f>
              <c:numCache>
                <c:formatCode>General</c:formatCode>
                <c:ptCount val="1"/>
                <c:pt idx="0">
                  <c:v>#N/A</c:v>
                </c:pt>
              </c:numCache>
            </c:numRef>
          </c:yVal>
          <c:smooth val="0"/>
        </c:ser>
        <c:ser>
          <c:idx val="82"/>
          <c:order val="82"/>
          <c:tx>
            <c:strRef>
              <c:f>'Project Portfolio Matrix'!$AF$41</c:f>
              <c:strCache>
                <c:ptCount val="1"/>
                <c:pt idx="0">
                  <c:v>AG</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Matrix'!$AI$41</c:f>
              <c:numCache>
                <c:formatCode>General</c:formatCode>
                <c:ptCount val="1"/>
                <c:pt idx="0">
                  <c:v>#N/A</c:v>
                </c:pt>
              </c:numCache>
            </c:numRef>
          </c:xVal>
          <c:yVal>
            <c:numRef>
              <c:f>'Project Portfolio Matrix'!$AJ$41</c:f>
              <c:numCache>
                <c:formatCode>General</c:formatCode>
                <c:ptCount val="1"/>
                <c:pt idx="0">
                  <c:v>#N/A</c:v>
                </c:pt>
              </c:numCache>
            </c:numRef>
          </c:yVal>
          <c:smooth val="0"/>
        </c:ser>
        <c:ser>
          <c:idx val="83"/>
          <c:order val="83"/>
          <c:tx>
            <c:strRef>
              <c:f>'Project Portfolio Matrix'!$AF$42</c:f>
              <c:strCache>
                <c:ptCount val="1"/>
                <c:pt idx="0">
                  <c:v>AH</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Matrix'!$AI$42</c:f>
              <c:numCache>
                <c:formatCode>General</c:formatCode>
                <c:ptCount val="1"/>
                <c:pt idx="0">
                  <c:v>#N/A</c:v>
                </c:pt>
              </c:numCache>
            </c:numRef>
          </c:xVal>
          <c:yVal>
            <c:numRef>
              <c:f>'Project Portfolio Matrix'!$AJ$42</c:f>
              <c:numCache>
                <c:formatCode>General</c:formatCode>
                <c:ptCount val="1"/>
                <c:pt idx="0">
                  <c:v>#N/A</c:v>
                </c:pt>
              </c:numCache>
            </c:numRef>
          </c:yVal>
          <c:smooth val="0"/>
        </c:ser>
        <c:ser>
          <c:idx val="84"/>
          <c:order val="84"/>
          <c:tx>
            <c:strRef>
              <c:f>'Project Portfolio Matrix'!$AF$43</c:f>
              <c:strCache>
                <c:ptCount val="1"/>
                <c:pt idx="0">
                  <c:v>AI</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Matrix'!$AI$43</c:f>
              <c:numCache>
                <c:formatCode>General</c:formatCode>
                <c:ptCount val="1"/>
                <c:pt idx="0">
                  <c:v>#N/A</c:v>
                </c:pt>
              </c:numCache>
            </c:numRef>
          </c:xVal>
          <c:yVal>
            <c:numRef>
              <c:f>'Project Portfolio Matrix'!$AJ$43</c:f>
              <c:numCache>
                <c:formatCode>General</c:formatCode>
                <c:ptCount val="1"/>
                <c:pt idx="0">
                  <c:v>#N/A</c:v>
                </c:pt>
              </c:numCache>
            </c:numRef>
          </c:yVal>
          <c:smooth val="0"/>
        </c:ser>
        <c:ser>
          <c:idx val="85"/>
          <c:order val="85"/>
          <c:tx>
            <c:strRef>
              <c:f>'Project Portfolio Matrix'!$AF$44</c:f>
              <c:strCache>
                <c:ptCount val="1"/>
                <c:pt idx="0">
                  <c:v>AJ</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Matrix'!$AI$44</c:f>
              <c:numCache>
                <c:formatCode>General</c:formatCode>
                <c:ptCount val="1"/>
                <c:pt idx="0">
                  <c:v>#N/A</c:v>
                </c:pt>
              </c:numCache>
            </c:numRef>
          </c:xVal>
          <c:yVal>
            <c:numRef>
              <c:f>'Project Portfolio Matrix'!$AJ$44</c:f>
              <c:numCache>
                <c:formatCode>General</c:formatCode>
                <c:ptCount val="1"/>
                <c:pt idx="0">
                  <c:v>#N/A</c:v>
                </c:pt>
              </c:numCache>
            </c:numRef>
          </c:yVal>
          <c:smooth val="0"/>
        </c:ser>
        <c:ser>
          <c:idx val="86"/>
          <c:order val="86"/>
          <c:tx>
            <c:strRef>
              <c:f>'Project Portfolio Matrix'!$AF$45</c:f>
              <c:strCache>
                <c:ptCount val="1"/>
                <c:pt idx="0">
                  <c:v>AK</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Matrix'!$AI$45</c:f>
              <c:numCache>
                <c:formatCode>General</c:formatCode>
                <c:ptCount val="1"/>
                <c:pt idx="0">
                  <c:v>#N/A</c:v>
                </c:pt>
              </c:numCache>
            </c:numRef>
          </c:xVal>
          <c:yVal>
            <c:numRef>
              <c:f>'Project Portfolio Matrix'!$AJ$45</c:f>
              <c:numCache>
                <c:formatCode>General</c:formatCode>
                <c:ptCount val="1"/>
                <c:pt idx="0">
                  <c:v>#N/A</c:v>
                </c:pt>
              </c:numCache>
            </c:numRef>
          </c:yVal>
          <c:smooth val="0"/>
        </c:ser>
        <c:ser>
          <c:idx val="87"/>
          <c:order val="87"/>
          <c:tx>
            <c:strRef>
              <c:f>'Project Portfolio Matrix'!$AF$46</c:f>
              <c:strCache>
                <c:ptCount val="1"/>
                <c:pt idx="0">
                  <c:v>AL</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Matrix'!$AI$46</c:f>
              <c:numCache>
                <c:formatCode>General</c:formatCode>
                <c:ptCount val="1"/>
                <c:pt idx="0">
                  <c:v>#N/A</c:v>
                </c:pt>
              </c:numCache>
            </c:numRef>
          </c:xVal>
          <c:yVal>
            <c:numRef>
              <c:f>'Project Portfolio Matrix'!$AJ$46</c:f>
              <c:numCache>
                <c:formatCode>General</c:formatCode>
                <c:ptCount val="1"/>
                <c:pt idx="0">
                  <c:v>#N/A</c:v>
                </c:pt>
              </c:numCache>
            </c:numRef>
          </c:yVal>
          <c:smooth val="0"/>
        </c:ser>
        <c:ser>
          <c:idx val="88"/>
          <c:order val="88"/>
          <c:tx>
            <c:strRef>
              <c:f>'Project Portfolio Matrix'!$AF$47</c:f>
              <c:strCache>
                <c:ptCount val="1"/>
                <c:pt idx="0">
                  <c:v>AM</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Matrix'!$AI$47</c:f>
              <c:numCache>
                <c:formatCode>General</c:formatCode>
                <c:ptCount val="1"/>
                <c:pt idx="0">
                  <c:v>#N/A</c:v>
                </c:pt>
              </c:numCache>
            </c:numRef>
          </c:xVal>
          <c:yVal>
            <c:numRef>
              <c:f>'Project Portfolio Matrix'!$AJ$47</c:f>
              <c:numCache>
                <c:formatCode>General</c:formatCode>
                <c:ptCount val="1"/>
                <c:pt idx="0">
                  <c:v>#N/A</c:v>
                </c:pt>
              </c:numCache>
            </c:numRef>
          </c:yVal>
          <c:smooth val="0"/>
        </c:ser>
        <c:ser>
          <c:idx val="89"/>
          <c:order val="89"/>
          <c:tx>
            <c:strRef>
              <c:f>'Project Portfolio Matrix'!$AF$48</c:f>
              <c:strCache>
                <c:ptCount val="1"/>
                <c:pt idx="0">
                  <c:v>AN</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Matrix'!$AI$48</c:f>
              <c:numCache>
                <c:formatCode>General</c:formatCode>
                <c:ptCount val="1"/>
                <c:pt idx="0">
                  <c:v>#N/A</c:v>
                </c:pt>
              </c:numCache>
            </c:numRef>
          </c:xVal>
          <c:yVal>
            <c:numRef>
              <c:f>'Project Portfolio Matrix'!$AJ$48</c:f>
              <c:numCache>
                <c:formatCode>General</c:formatCode>
                <c:ptCount val="1"/>
                <c:pt idx="0">
                  <c:v>#N/A</c:v>
                </c:pt>
              </c:numCache>
            </c:numRef>
          </c:yVal>
          <c:smooth val="0"/>
        </c:ser>
        <c:ser>
          <c:idx val="90"/>
          <c:order val="90"/>
          <c:tx>
            <c:strRef>
              <c:f>'Project Portfolio Matrix'!$AF$49</c:f>
              <c:strCache>
                <c:ptCount val="1"/>
                <c:pt idx="0">
                  <c:v>AO</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Matrix'!$AI$49</c:f>
              <c:numCache>
                <c:formatCode>General</c:formatCode>
                <c:ptCount val="1"/>
                <c:pt idx="0">
                  <c:v>#N/A</c:v>
                </c:pt>
              </c:numCache>
            </c:numRef>
          </c:xVal>
          <c:yVal>
            <c:numRef>
              <c:f>'Project Portfolio Matrix'!$AJ$49</c:f>
              <c:numCache>
                <c:formatCode>General</c:formatCode>
                <c:ptCount val="1"/>
                <c:pt idx="0">
                  <c:v>#N/A</c:v>
                </c:pt>
              </c:numCache>
            </c:numRef>
          </c:yVal>
          <c:smooth val="0"/>
        </c:ser>
        <c:ser>
          <c:idx val="91"/>
          <c:order val="91"/>
          <c:tx>
            <c:strRef>
              <c:f>'Project Portfolio Matrix'!$AF$50</c:f>
              <c:strCache>
                <c:ptCount val="1"/>
                <c:pt idx="0">
                  <c:v>AP</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Matrix'!$AI$50</c:f>
              <c:numCache>
                <c:formatCode>General</c:formatCode>
                <c:ptCount val="1"/>
                <c:pt idx="0">
                  <c:v>#N/A</c:v>
                </c:pt>
              </c:numCache>
            </c:numRef>
          </c:xVal>
          <c:yVal>
            <c:numRef>
              <c:f>'Project Portfolio Matrix'!$AJ$50</c:f>
              <c:numCache>
                <c:formatCode>General</c:formatCode>
                <c:ptCount val="1"/>
                <c:pt idx="0">
                  <c:v>#N/A</c:v>
                </c:pt>
              </c:numCache>
            </c:numRef>
          </c:yVal>
          <c:smooth val="0"/>
        </c:ser>
        <c:ser>
          <c:idx val="92"/>
          <c:order val="92"/>
          <c:tx>
            <c:strRef>
              <c:f>'Project Portfolio Matrix'!$AF$51</c:f>
              <c:strCache>
                <c:ptCount val="1"/>
                <c:pt idx="0">
                  <c:v>AQ</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Matrix'!$AI$51</c:f>
              <c:numCache>
                <c:formatCode>General</c:formatCode>
                <c:ptCount val="1"/>
                <c:pt idx="0">
                  <c:v>#N/A</c:v>
                </c:pt>
              </c:numCache>
            </c:numRef>
          </c:xVal>
          <c:yVal>
            <c:numRef>
              <c:f>'Project Portfolio Matrix'!$AJ$51</c:f>
              <c:numCache>
                <c:formatCode>General</c:formatCode>
                <c:ptCount val="1"/>
                <c:pt idx="0">
                  <c:v>#N/A</c:v>
                </c:pt>
              </c:numCache>
            </c:numRef>
          </c:yVal>
          <c:smooth val="0"/>
        </c:ser>
        <c:ser>
          <c:idx val="93"/>
          <c:order val="93"/>
          <c:tx>
            <c:strRef>
              <c:f>'Project Portfolio Matrix'!$AF$52</c:f>
              <c:strCache>
                <c:ptCount val="1"/>
                <c:pt idx="0">
                  <c:v>AR</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Matrix'!$AI$52</c:f>
              <c:numCache>
                <c:formatCode>General</c:formatCode>
                <c:ptCount val="1"/>
                <c:pt idx="0">
                  <c:v>#N/A</c:v>
                </c:pt>
              </c:numCache>
            </c:numRef>
          </c:xVal>
          <c:yVal>
            <c:numRef>
              <c:f>'Project Portfolio Matrix'!$AJ$52</c:f>
              <c:numCache>
                <c:formatCode>General</c:formatCode>
                <c:ptCount val="1"/>
                <c:pt idx="0">
                  <c:v>#N/A</c:v>
                </c:pt>
              </c:numCache>
            </c:numRef>
          </c:yVal>
          <c:smooth val="0"/>
        </c:ser>
        <c:ser>
          <c:idx val="94"/>
          <c:order val="94"/>
          <c:tx>
            <c:strRef>
              <c:f>'Project Portfolio Matrix'!$AF$53</c:f>
              <c:strCache>
                <c:ptCount val="1"/>
                <c:pt idx="0">
                  <c:v>AS</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Matrix'!$AI$53</c:f>
              <c:numCache>
                <c:formatCode>General</c:formatCode>
                <c:ptCount val="1"/>
                <c:pt idx="0">
                  <c:v>#N/A</c:v>
                </c:pt>
              </c:numCache>
            </c:numRef>
          </c:xVal>
          <c:yVal>
            <c:numRef>
              <c:f>'Project Portfolio Matrix'!$AJ$53</c:f>
              <c:numCache>
                <c:formatCode>General</c:formatCode>
                <c:ptCount val="1"/>
                <c:pt idx="0">
                  <c:v>#N/A</c:v>
                </c:pt>
              </c:numCache>
            </c:numRef>
          </c:yVal>
          <c:smooth val="0"/>
        </c:ser>
        <c:ser>
          <c:idx val="95"/>
          <c:order val="95"/>
          <c:tx>
            <c:strRef>
              <c:f>'Project Portfolio Matrix'!$AF$54</c:f>
              <c:strCache>
                <c:ptCount val="1"/>
                <c:pt idx="0">
                  <c:v>AT</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Matrix'!$AI$54</c:f>
              <c:numCache>
                <c:formatCode>General</c:formatCode>
                <c:ptCount val="1"/>
                <c:pt idx="0">
                  <c:v>#N/A</c:v>
                </c:pt>
              </c:numCache>
            </c:numRef>
          </c:xVal>
          <c:yVal>
            <c:numRef>
              <c:f>'Project Portfolio Matrix'!$AJ$54</c:f>
              <c:numCache>
                <c:formatCode>General</c:formatCode>
                <c:ptCount val="1"/>
                <c:pt idx="0">
                  <c:v>#N/A</c:v>
                </c:pt>
              </c:numCache>
            </c:numRef>
          </c:yVal>
          <c:smooth val="0"/>
        </c:ser>
        <c:ser>
          <c:idx val="96"/>
          <c:order val="96"/>
          <c:tx>
            <c:strRef>
              <c:f>'Project Portfolio Matrix'!$AF$55</c:f>
              <c:strCache>
                <c:ptCount val="1"/>
                <c:pt idx="0">
                  <c:v>AU</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Matrix'!$AI$55</c:f>
              <c:numCache>
                <c:formatCode>General</c:formatCode>
                <c:ptCount val="1"/>
                <c:pt idx="0">
                  <c:v>#N/A</c:v>
                </c:pt>
              </c:numCache>
            </c:numRef>
          </c:xVal>
          <c:yVal>
            <c:numRef>
              <c:f>'Project Portfolio Matrix'!$AJ$55</c:f>
              <c:numCache>
                <c:formatCode>General</c:formatCode>
                <c:ptCount val="1"/>
                <c:pt idx="0">
                  <c:v>#N/A</c:v>
                </c:pt>
              </c:numCache>
            </c:numRef>
          </c:yVal>
          <c:smooth val="0"/>
        </c:ser>
        <c:ser>
          <c:idx val="97"/>
          <c:order val="97"/>
          <c:tx>
            <c:strRef>
              <c:f>'Project Portfolio Matrix'!$AF$56</c:f>
              <c:strCache>
                <c:ptCount val="1"/>
                <c:pt idx="0">
                  <c:v>AV</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Matrix'!$AI$56</c:f>
              <c:numCache>
                <c:formatCode>General</c:formatCode>
                <c:ptCount val="1"/>
                <c:pt idx="0">
                  <c:v>#N/A</c:v>
                </c:pt>
              </c:numCache>
            </c:numRef>
          </c:xVal>
          <c:yVal>
            <c:numRef>
              <c:f>'Project Portfolio Matrix'!$AJ$56</c:f>
              <c:numCache>
                <c:formatCode>General</c:formatCode>
                <c:ptCount val="1"/>
                <c:pt idx="0">
                  <c:v>#N/A</c:v>
                </c:pt>
              </c:numCache>
            </c:numRef>
          </c:yVal>
          <c:smooth val="0"/>
        </c:ser>
        <c:ser>
          <c:idx val="98"/>
          <c:order val="98"/>
          <c:tx>
            <c:strRef>
              <c:f>'Project Portfolio Matrix'!$AF$57</c:f>
              <c:strCache>
                <c:ptCount val="1"/>
                <c:pt idx="0">
                  <c:v>AW</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Matrix'!$AI$57</c:f>
              <c:numCache>
                <c:formatCode>General</c:formatCode>
                <c:ptCount val="1"/>
                <c:pt idx="0">
                  <c:v>#N/A</c:v>
                </c:pt>
              </c:numCache>
            </c:numRef>
          </c:xVal>
          <c:yVal>
            <c:numRef>
              <c:f>'Project Portfolio Matrix'!$AJ$57</c:f>
              <c:numCache>
                <c:formatCode>General</c:formatCode>
                <c:ptCount val="1"/>
                <c:pt idx="0">
                  <c:v>#N/A</c:v>
                </c:pt>
              </c:numCache>
            </c:numRef>
          </c:yVal>
          <c:smooth val="0"/>
        </c:ser>
        <c:ser>
          <c:idx val="99"/>
          <c:order val="99"/>
          <c:tx>
            <c:strRef>
              <c:f>'Project Portfolio Matrix'!$AF$58</c:f>
              <c:strCache>
                <c:ptCount val="1"/>
                <c:pt idx="0">
                  <c:v>AX</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Matrix'!$AI$58</c:f>
              <c:numCache>
                <c:formatCode>General</c:formatCode>
                <c:ptCount val="1"/>
                <c:pt idx="0">
                  <c:v>#N/A</c:v>
                </c:pt>
              </c:numCache>
            </c:numRef>
          </c:xVal>
          <c:yVal>
            <c:numRef>
              <c:f>'Project Portfolio Matrix'!$AJ$58</c:f>
              <c:numCache>
                <c:formatCode>General</c:formatCode>
                <c:ptCount val="1"/>
                <c:pt idx="0">
                  <c:v>#N/A</c:v>
                </c:pt>
              </c:numCache>
            </c:numRef>
          </c:yVal>
          <c:smooth val="0"/>
        </c:ser>
        <c:dLbls>
          <c:showLegendKey val="0"/>
          <c:showVal val="0"/>
          <c:showCatName val="0"/>
          <c:showSerName val="0"/>
          <c:showPercent val="0"/>
          <c:showBubbleSize val="0"/>
        </c:dLbls>
        <c:axId val="201295360"/>
        <c:axId val="201296896"/>
      </c:scatterChart>
      <c:valAx>
        <c:axId val="201295360"/>
        <c:scaling>
          <c:orientation val="minMax"/>
          <c:max val="10"/>
          <c:min val="0"/>
        </c:scaling>
        <c:delete val="0"/>
        <c:axPos val="b"/>
        <c:majorGridlines/>
        <c:numFmt formatCode="0" sourceLinked="0"/>
        <c:majorTickMark val="out"/>
        <c:minorTickMark val="none"/>
        <c:tickLblPos val="nextTo"/>
        <c:txPr>
          <a:bodyPr/>
          <a:lstStyle/>
          <a:p>
            <a:pPr>
              <a:defRPr b="1"/>
            </a:pPr>
            <a:endParaRPr lang="en-US"/>
          </a:p>
        </c:txPr>
        <c:crossAx val="201296896"/>
        <c:crosses val="autoZero"/>
        <c:crossBetween val="midCat"/>
        <c:majorUnit val="1"/>
        <c:minorUnit val="1"/>
      </c:valAx>
      <c:valAx>
        <c:axId val="201296896"/>
        <c:scaling>
          <c:orientation val="minMax"/>
          <c:max val="10"/>
          <c:min val="0"/>
        </c:scaling>
        <c:delete val="0"/>
        <c:axPos val="l"/>
        <c:majorGridlines/>
        <c:numFmt formatCode="0" sourceLinked="0"/>
        <c:majorTickMark val="out"/>
        <c:minorTickMark val="none"/>
        <c:tickLblPos val="nextTo"/>
        <c:txPr>
          <a:bodyPr/>
          <a:lstStyle/>
          <a:p>
            <a:pPr>
              <a:defRPr b="1"/>
            </a:pPr>
            <a:endParaRPr lang="en-US"/>
          </a:p>
        </c:txPr>
        <c:crossAx val="201295360"/>
        <c:crosses val="autoZero"/>
        <c:crossBetween val="midCat"/>
        <c:majorUnit val="1"/>
        <c:minorUnit val="1"/>
      </c:valAx>
      <c:spPr>
        <a:blipFill>
          <a:blip xmlns:r="http://schemas.openxmlformats.org/officeDocument/2006/relationships" r:embed="rId1"/>
          <a:stretch>
            <a:fillRect/>
          </a:stretch>
        </a:blipFill>
      </c:spPr>
    </c:plotArea>
    <c:plotVisOnly val="1"/>
    <c:dispBlanksAs val="gap"/>
    <c:showDLblsOverMax val="0"/>
  </c:chart>
  <c:spPr>
    <a:ln w="38100">
      <a:noFill/>
    </a:ln>
  </c:sp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'Project Portfolio Matrix'!$AX$8</c:f>
              <c:strCache>
                <c:ptCount val="1"/>
                <c:pt idx="0">
                  <c:v>Trivial</c:v>
                </c:pt>
              </c:strCache>
            </c:strRef>
          </c:tx>
          <c:spPr>
            <a:pattFill prst="dkDnDiag">
              <a:fgClr>
                <a:schemeClr val="accent2">
                  <a:lumMod val="75000"/>
                </a:schemeClr>
              </a:fgClr>
              <a:bgClr>
                <a:schemeClr val="bg1"/>
              </a:bgClr>
            </a:pattFill>
          </c:spPr>
          <c:invertIfNegative val="0"/>
          <c:cat>
            <c:numRef>
              <c:f>'Project Portfolio Matrix'!$AS$9:$AS$58</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cat>
          <c:val>
            <c:numRef>
              <c:f>[0]!PPMParetoTrivial</c:f>
              <c:numCache>
                <c:formatCode>General</c:formatCode>
                <c:ptCount val="1"/>
                <c:pt idx="0">
                  <c:v>1</c:v>
                </c:pt>
              </c:numCache>
            </c:numRef>
          </c:val>
        </c:ser>
        <c:ser>
          <c:idx val="0"/>
          <c:order val="1"/>
          <c:tx>
            <c:strRef>
              <c:f>'Project Portfolio Matrix'!$AW$8</c:f>
              <c:strCache>
                <c:ptCount val="1"/>
                <c:pt idx="0">
                  <c:v>Vital</c:v>
                </c:pt>
              </c:strCache>
            </c:strRef>
          </c:tx>
          <c:spPr>
            <a:solidFill>
              <a:schemeClr val="accent1">
                <a:lumMod val="60000"/>
                <a:lumOff val="40000"/>
              </a:schemeClr>
            </a:solidFill>
          </c:spPr>
          <c:invertIfNegative val="0"/>
          <c:cat>
            <c:numRef>
              <c:f>'Project Portfolio Matrix'!$AS$9:$AS$58</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cat>
          <c:val>
            <c:numRef>
              <c:f>[0]!PPMParetoVital</c:f>
              <c:numCache>
                <c:formatCode>General</c:formatCode>
                <c:ptCount val="1"/>
                <c:pt idx="0">
                  <c:v>1</c:v>
                </c:pt>
              </c:numCache>
            </c:numRef>
          </c:val>
        </c:ser>
        <c:dLbls>
          <c:showLegendKey val="0"/>
          <c:showVal val="0"/>
          <c:showCatName val="0"/>
          <c:showSerName val="0"/>
          <c:showPercent val="0"/>
          <c:showBubbleSize val="0"/>
        </c:dLbls>
        <c:gapWidth val="150"/>
        <c:overlap val="100"/>
        <c:axId val="200806400"/>
        <c:axId val="200807936"/>
      </c:barChart>
      <c:lineChart>
        <c:grouping val="standard"/>
        <c:varyColors val="0"/>
        <c:ser>
          <c:idx val="1"/>
          <c:order val="2"/>
          <c:tx>
            <c:strRef>
              <c:f>'Project Portfolio Matrix'!$AV$8</c:f>
              <c:strCache>
                <c:ptCount val="1"/>
                <c:pt idx="0">
                  <c:v>Cum %</c:v>
                </c:pt>
              </c:strCache>
            </c:strRef>
          </c:tx>
          <c:spPr>
            <a:ln w="19050">
              <a:solidFill>
                <a:schemeClr val="tx1"/>
              </a:solidFill>
            </a:ln>
          </c:spPr>
          <c:marker>
            <c:symbol val="circle"/>
            <c:size val="5"/>
            <c:spPr>
              <a:solidFill>
                <a:schemeClr val="bg1"/>
              </a:solidFill>
              <a:ln w="19050">
                <a:solidFill>
                  <a:schemeClr val="tx1"/>
                </a:solidFill>
              </a:ln>
            </c:spPr>
          </c:marker>
          <c:cat>
            <c:numRef>
              <c:f>'Project Portfolio Matrix'!$AS$9:$AS$13</c:f>
              <c:numCache>
                <c:formatCode>General</c:formatCode>
                <c:ptCount val="5"/>
                <c:pt idx="0">
                  <c:v>#N/A</c:v>
                </c:pt>
                <c:pt idx="1">
                  <c:v>#N/A</c:v>
                </c:pt>
                <c:pt idx="2">
                  <c:v>#N/A</c:v>
                </c:pt>
                <c:pt idx="3">
                  <c:v>#N/A</c:v>
                </c:pt>
                <c:pt idx="4">
                  <c:v>#N/A</c:v>
                </c:pt>
              </c:numCache>
            </c:numRef>
          </c:cat>
          <c:val>
            <c:numRef>
              <c:f>'Project Portfolio Matrix'!$AV$9:$AV$58</c:f>
              <c:numCache>
                <c:formatCode>0.0000%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ser>
        <c:ser>
          <c:idx val="3"/>
          <c:order val="3"/>
          <c:tx>
            <c:strRef>
              <c:f>'Project Portfolio Matrix'!$AY$8</c:f>
              <c:strCache>
                <c:ptCount val="1"/>
                <c:pt idx="0">
                  <c:v>Pareto Line</c:v>
                </c:pt>
              </c:strCache>
            </c:strRef>
          </c:tx>
          <c:spPr>
            <a:ln w="19050">
              <a:solidFill>
                <a:schemeClr val="tx1"/>
              </a:solidFill>
              <a:prstDash val="dash"/>
            </a:ln>
          </c:spPr>
          <c:marker>
            <c:symbol val="none"/>
          </c:marker>
          <c:val>
            <c:numRef>
              <c:f>'Project Portfolio Matrix'!$AY$9:$AY$58</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ser>
        <c:dLbls>
          <c:showLegendKey val="0"/>
          <c:showVal val="0"/>
          <c:showCatName val="0"/>
          <c:showSerName val="0"/>
          <c:showPercent val="0"/>
          <c:showBubbleSize val="0"/>
        </c:dLbls>
        <c:marker val="1"/>
        <c:smooth val="0"/>
        <c:axId val="200819456"/>
        <c:axId val="200809472"/>
      </c:lineChart>
      <c:catAx>
        <c:axId val="200806400"/>
        <c:scaling>
          <c:orientation val="minMax"/>
        </c:scaling>
        <c:delete val="0"/>
        <c:axPos val="b"/>
        <c:numFmt formatCode="General" sourceLinked="1"/>
        <c:majorTickMark val="out"/>
        <c:minorTickMark val="none"/>
        <c:tickLblPos val="nextTo"/>
        <c:txPr>
          <a:bodyPr/>
          <a:lstStyle/>
          <a:p>
            <a:pPr>
              <a:defRPr b="1"/>
            </a:pPr>
            <a:endParaRPr lang="en-US"/>
          </a:p>
        </c:txPr>
        <c:crossAx val="200807936"/>
        <c:crosses val="autoZero"/>
        <c:auto val="1"/>
        <c:lblAlgn val="ctr"/>
        <c:lblOffset val="100"/>
        <c:noMultiLvlLbl val="0"/>
      </c:catAx>
      <c:valAx>
        <c:axId val="200807936"/>
        <c:scaling>
          <c:orientation val="minMax"/>
        </c:scaling>
        <c:delete val="0"/>
        <c:axPos val="l"/>
        <c:majorGridlines/>
        <c:numFmt formatCode="General" sourceLinked="1"/>
        <c:majorTickMark val="out"/>
        <c:minorTickMark val="none"/>
        <c:tickLblPos val="nextTo"/>
        <c:txPr>
          <a:bodyPr/>
          <a:lstStyle/>
          <a:p>
            <a:pPr>
              <a:defRPr b="1"/>
            </a:pPr>
            <a:endParaRPr lang="en-US"/>
          </a:p>
        </c:txPr>
        <c:crossAx val="200806400"/>
        <c:crosses val="autoZero"/>
        <c:crossBetween val="between"/>
      </c:valAx>
      <c:valAx>
        <c:axId val="200809472"/>
        <c:scaling>
          <c:orientation val="minMax"/>
          <c:max val="1"/>
        </c:scaling>
        <c:delete val="0"/>
        <c:axPos val="r"/>
        <c:numFmt formatCode="0%" sourceLinked="0"/>
        <c:majorTickMark val="out"/>
        <c:minorTickMark val="none"/>
        <c:tickLblPos val="nextTo"/>
        <c:txPr>
          <a:bodyPr/>
          <a:lstStyle/>
          <a:p>
            <a:pPr>
              <a:defRPr b="1"/>
            </a:pPr>
            <a:endParaRPr lang="en-US"/>
          </a:p>
        </c:txPr>
        <c:crossAx val="200819456"/>
        <c:crosses val="max"/>
        <c:crossBetween val="between"/>
      </c:valAx>
      <c:catAx>
        <c:axId val="200819456"/>
        <c:scaling>
          <c:orientation val="minMax"/>
        </c:scaling>
        <c:delete val="1"/>
        <c:axPos val="b"/>
        <c:numFmt formatCode="General" sourceLinked="1"/>
        <c:majorTickMark val="out"/>
        <c:minorTickMark val="none"/>
        <c:tickLblPos val="nextTo"/>
        <c:crossAx val="200809472"/>
        <c:crosses val="autoZero"/>
        <c:auto val="1"/>
        <c:lblAlgn val="ctr"/>
        <c:lblOffset val="100"/>
        <c:noMultiLvlLbl val="0"/>
      </c:catAx>
      <c:spPr>
        <a:blipFill>
          <a:blip xmlns:r="http://schemas.openxmlformats.org/officeDocument/2006/relationships" r:embed="rId1"/>
          <a:stretch>
            <a:fillRect/>
          </a:stretch>
        </a:blipFill>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0.15804895543593078"/>
          <c:y val="3.8544228581596784E-2"/>
          <c:w val="0.69246363976031999"/>
          <c:h val="0.88467680946661331"/>
        </c:manualLayout>
      </c:layout>
      <c:scatterChart>
        <c:scatterStyle val="lineMarker"/>
        <c:varyColors val="0"/>
        <c:ser>
          <c:idx val="0"/>
          <c:order val="0"/>
          <c:tx>
            <c:strRef>
              <c:f>'Project Portfolio Matrix'!$B$9</c:f>
              <c:strCache>
                <c:ptCount val="1"/>
                <c:pt idx="0">
                  <c:v>A</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Matrix'!$AG$9</c:f>
              <c:numCache>
                <c:formatCode>General</c:formatCode>
                <c:ptCount val="1"/>
                <c:pt idx="0">
                  <c:v>#N/A</c:v>
                </c:pt>
              </c:numCache>
            </c:numRef>
          </c:xVal>
          <c:yVal>
            <c:numRef>
              <c:f>'Project Portfolio Matrix'!$AH$9</c:f>
              <c:numCache>
                <c:formatCode>General</c:formatCode>
                <c:ptCount val="1"/>
                <c:pt idx="0">
                  <c:v>#N/A</c:v>
                </c:pt>
              </c:numCache>
            </c:numRef>
          </c:yVal>
          <c:smooth val="0"/>
        </c:ser>
        <c:ser>
          <c:idx val="1"/>
          <c:order val="1"/>
          <c:tx>
            <c:strRef>
              <c:f>'Project Portfolio Matrix'!$B$10</c:f>
              <c:strCache>
                <c:ptCount val="1"/>
                <c:pt idx="0">
                  <c:v>B</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Matrix'!$AG$10</c:f>
              <c:numCache>
                <c:formatCode>General</c:formatCode>
                <c:ptCount val="1"/>
                <c:pt idx="0">
                  <c:v>#N/A</c:v>
                </c:pt>
              </c:numCache>
            </c:numRef>
          </c:xVal>
          <c:yVal>
            <c:numRef>
              <c:f>'Project Portfolio Matrix'!$AH$10</c:f>
              <c:numCache>
                <c:formatCode>General</c:formatCode>
                <c:ptCount val="1"/>
                <c:pt idx="0">
                  <c:v>#N/A</c:v>
                </c:pt>
              </c:numCache>
            </c:numRef>
          </c:yVal>
          <c:smooth val="0"/>
        </c:ser>
        <c:ser>
          <c:idx val="2"/>
          <c:order val="2"/>
          <c:tx>
            <c:strRef>
              <c:f>'Project Portfolio Matrix'!$B$11</c:f>
              <c:strCache>
                <c:ptCount val="1"/>
                <c:pt idx="0">
                  <c:v>C</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Matrix'!$AG$11</c:f>
              <c:numCache>
                <c:formatCode>General</c:formatCode>
                <c:ptCount val="1"/>
                <c:pt idx="0">
                  <c:v>#N/A</c:v>
                </c:pt>
              </c:numCache>
            </c:numRef>
          </c:xVal>
          <c:yVal>
            <c:numRef>
              <c:f>'Project Portfolio Matrix'!$AH$11</c:f>
              <c:numCache>
                <c:formatCode>General</c:formatCode>
                <c:ptCount val="1"/>
                <c:pt idx="0">
                  <c:v>#N/A</c:v>
                </c:pt>
              </c:numCache>
            </c:numRef>
          </c:yVal>
          <c:smooth val="0"/>
        </c:ser>
        <c:ser>
          <c:idx val="3"/>
          <c:order val="3"/>
          <c:tx>
            <c:strRef>
              <c:f>'Project Portfolio Matrix'!$B$12</c:f>
              <c:strCache>
                <c:ptCount val="1"/>
                <c:pt idx="0">
                  <c:v>D</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Matrix'!$AG$12</c:f>
              <c:numCache>
                <c:formatCode>General</c:formatCode>
                <c:ptCount val="1"/>
                <c:pt idx="0">
                  <c:v>#N/A</c:v>
                </c:pt>
              </c:numCache>
            </c:numRef>
          </c:xVal>
          <c:yVal>
            <c:numRef>
              <c:f>'Project Portfolio Matrix'!$AH$12</c:f>
              <c:numCache>
                <c:formatCode>General</c:formatCode>
                <c:ptCount val="1"/>
                <c:pt idx="0">
                  <c:v>#N/A</c:v>
                </c:pt>
              </c:numCache>
            </c:numRef>
          </c:yVal>
          <c:smooth val="0"/>
        </c:ser>
        <c:ser>
          <c:idx val="4"/>
          <c:order val="4"/>
          <c:tx>
            <c:strRef>
              <c:f>'Project Portfolio Matrix'!$B$13</c:f>
              <c:strCache>
                <c:ptCount val="1"/>
                <c:pt idx="0">
                  <c:v>E</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Matrix'!$AG$13</c:f>
              <c:numCache>
                <c:formatCode>General</c:formatCode>
                <c:ptCount val="1"/>
                <c:pt idx="0">
                  <c:v>#N/A</c:v>
                </c:pt>
              </c:numCache>
            </c:numRef>
          </c:xVal>
          <c:yVal>
            <c:numRef>
              <c:f>'Project Portfolio Matrix'!$AH$13</c:f>
              <c:numCache>
                <c:formatCode>General</c:formatCode>
                <c:ptCount val="1"/>
                <c:pt idx="0">
                  <c:v>#N/A</c:v>
                </c:pt>
              </c:numCache>
            </c:numRef>
          </c:yVal>
          <c:smooth val="0"/>
        </c:ser>
        <c:ser>
          <c:idx val="5"/>
          <c:order val="5"/>
          <c:tx>
            <c:strRef>
              <c:f>'Project Portfolio Matrix'!$B$14</c:f>
              <c:strCache>
                <c:ptCount val="1"/>
                <c:pt idx="0">
                  <c:v>F</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Matrix'!$AG$14</c:f>
              <c:numCache>
                <c:formatCode>General</c:formatCode>
                <c:ptCount val="1"/>
                <c:pt idx="0">
                  <c:v>#N/A</c:v>
                </c:pt>
              </c:numCache>
            </c:numRef>
          </c:xVal>
          <c:yVal>
            <c:numRef>
              <c:f>'Project Portfolio Matrix'!$AH$14</c:f>
              <c:numCache>
                <c:formatCode>General</c:formatCode>
                <c:ptCount val="1"/>
                <c:pt idx="0">
                  <c:v>#N/A</c:v>
                </c:pt>
              </c:numCache>
            </c:numRef>
          </c:yVal>
          <c:smooth val="0"/>
        </c:ser>
        <c:ser>
          <c:idx val="6"/>
          <c:order val="6"/>
          <c:tx>
            <c:strRef>
              <c:f>'Project Portfolio Matrix'!$B$15</c:f>
              <c:strCache>
                <c:ptCount val="1"/>
                <c:pt idx="0">
                  <c:v>G</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Matrix'!$AG$15</c:f>
              <c:numCache>
                <c:formatCode>General</c:formatCode>
                <c:ptCount val="1"/>
                <c:pt idx="0">
                  <c:v>#N/A</c:v>
                </c:pt>
              </c:numCache>
            </c:numRef>
          </c:xVal>
          <c:yVal>
            <c:numRef>
              <c:f>'Project Portfolio Matrix'!$AH$15</c:f>
              <c:numCache>
                <c:formatCode>General</c:formatCode>
                <c:ptCount val="1"/>
                <c:pt idx="0">
                  <c:v>#N/A</c:v>
                </c:pt>
              </c:numCache>
            </c:numRef>
          </c:yVal>
          <c:smooth val="0"/>
        </c:ser>
        <c:ser>
          <c:idx val="7"/>
          <c:order val="7"/>
          <c:tx>
            <c:strRef>
              <c:f>'Project Portfolio Matrix'!$B$16</c:f>
              <c:strCache>
                <c:ptCount val="1"/>
                <c:pt idx="0">
                  <c:v>H</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Matrix'!$AG$16</c:f>
              <c:numCache>
                <c:formatCode>General</c:formatCode>
                <c:ptCount val="1"/>
                <c:pt idx="0">
                  <c:v>#N/A</c:v>
                </c:pt>
              </c:numCache>
            </c:numRef>
          </c:xVal>
          <c:yVal>
            <c:numRef>
              <c:f>'Project Portfolio Matrix'!$AH$16</c:f>
              <c:numCache>
                <c:formatCode>General</c:formatCode>
                <c:ptCount val="1"/>
                <c:pt idx="0">
                  <c:v>#N/A</c:v>
                </c:pt>
              </c:numCache>
            </c:numRef>
          </c:yVal>
          <c:smooth val="0"/>
        </c:ser>
        <c:ser>
          <c:idx val="8"/>
          <c:order val="8"/>
          <c:tx>
            <c:strRef>
              <c:f>'Project Portfolio Matrix'!$B$17</c:f>
              <c:strCache>
                <c:ptCount val="1"/>
                <c:pt idx="0">
                  <c:v>I</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Matrix'!$AG$17</c:f>
              <c:numCache>
                <c:formatCode>General</c:formatCode>
                <c:ptCount val="1"/>
                <c:pt idx="0">
                  <c:v>#N/A</c:v>
                </c:pt>
              </c:numCache>
            </c:numRef>
          </c:xVal>
          <c:yVal>
            <c:numRef>
              <c:f>'Project Portfolio Matrix'!$AH$17</c:f>
              <c:numCache>
                <c:formatCode>General</c:formatCode>
                <c:ptCount val="1"/>
                <c:pt idx="0">
                  <c:v>#N/A</c:v>
                </c:pt>
              </c:numCache>
            </c:numRef>
          </c:yVal>
          <c:smooth val="0"/>
        </c:ser>
        <c:ser>
          <c:idx val="9"/>
          <c:order val="9"/>
          <c:tx>
            <c:strRef>
              <c:f>'Project Portfolio Matrix'!$B$18</c:f>
              <c:strCache>
                <c:ptCount val="1"/>
                <c:pt idx="0">
                  <c:v>J</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Matrix'!$AG$18</c:f>
              <c:numCache>
                <c:formatCode>General</c:formatCode>
                <c:ptCount val="1"/>
                <c:pt idx="0">
                  <c:v>#N/A</c:v>
                </c:pt>
              </c:numCache>
            </c:numRef>
          </c:xVal>
          <c:yVal>
            <c:numRef>
              <c:f>'Project Portfolio Matrix'!$AH$18</c:f>
              <c:numCache>
                <c:formatCode>General</c:formatCode>
                <c:ptCount val="1"/>
                <c:pt idx="0">
                  <c:v>#N/A</c:v>
                </c:pt>
              </c:numCache>
            </c:numRef>
          </c:yVal>
          <c:smooth val="0"/>
        </c:ser>
        <c:ser>
          <c:idx val="10"/>
          <c:order val="10"/>
          <c:tx>
            <c:strRef>
              <c:f>'Project Portfolio Matrix'!$B$19</c:f>
              <c:strCache>
                <c:ptCount val="1"/>
                <c:pt idx="0">
                  <c:v>K</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Matrix'!$AG$19</c:f>
              <c:numCache>
                <c:formatCode>General</c:formatCode>
                <c:ptCount val="1"/>
                <c:pt idx="0">
                  <c:v>#N/A</c:v>
                </c:pt>
              </c:numCache>
            </c:numRef>
          </c:xVal>
          <c:yVal>
            <c:numRef>
              <c:f>'Project Portfolio Matrix'!$AH$19</c:f>
              <c:numCache>
                <c:formatCode>General</c:formatCode>
                <c:ptCount val="1"/>
                <c:pt idx="0">
                  <c:v>#N/A</c:v>
                </c:pt>
              </c:numCache>
            </c:numRef>
          </c:yVal>
          <c:smooth val="0"/>
        </c:ser>
        <c:ser>
          <c:idx val="11"/>
          <c:order val="11"/>
          <c:tx>
            <c:strRef>
              <c:f>'Project Portfolio Matrix'!$B$20</c:f>
              <c:strCache>
                <c:ptCount val="1"/>
                <c:pt idx="0">
                  <c:v>L</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Matrix'!$AG$20</c:f>
              <c:numCache>
                <c:formatCode>General</c:formatCode>
                <c:ptCount val="1"/>
                <c:pt idx="0">
                  <c:v>#N/A</c:v>
                </c:pt>
              </c:numCache>
            </c:numRef>
          </c:xVal>
          <c:yVal>
            <c:numRef>
              <c:f>'Project Portfolio Matrix'!$AH$20</c:f>
              <c:numCache>
                <c:formatCode>General</c:formatCode>
                <c:ptCount val="1"/>
                <c:pt idx="0">
                  <c:v>#N/A</c:v>
                </c:pt>
              </c:numCache>
            </c:numRef>
          </c:yVal>
          <c:smooth val="0"/>
        </c:ser>
        <c:ser>
          <c:idx val="12"/>
          <c:order val="12"/>
          <c:tx>
            <c:strRef>
              <c:f>'Project Portfolio Matrix'!$B$21</c:f>
              <c:strCache>
                <c:ptCount val="1"/>
                <c:pt idx="0">
                  <c:v>M</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Matrix'!$AG$21</c:f>
              <c:numCache>
                <c:formatCode>General</c:formatCode>
                <c:ptCount val="1"/>
                <c:pt idx="0">
                  <c:v>#N/A</c:v>
                </c:pt>
              </c:numCache>
            </c:numRef>
          </c:xVal>
          <c:yVal>
            <c:numRef>
              <c:f>'Project Portfolio Matrix'!$AH$21</c:f>
              <c:numCache>
                <c:formatCode>General</c:formatCode>
                <c:ptCount val="1"/>
                <c:pt idx="0">
                  <c:v>#N/A</c:v>
                </c:pt>
              </c:numCache>
            </c:numRef>
          </c:yVal>
          <c:smooth val="0"/>
        </c:ser>
        <c:ser>
          <c:idx val="13"/>
          <c:order val="13"/>
          <c:tx>
            <c:strRef>
              <c:f>'Project Portfolio Matrix'!$B$22</c:f>
              <c:strCache>
                <c:ptCount val="1"/>
                <c:pt idx="0">
                  <c:v>N</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Matrix'!$AG$22</c:f>
              <c:numCache>
                <c:formatCode>General</c:formatCode>
                <c:ptCount val="1"/>
                <c:pt idx="0">
                  <c:v>#N/A</c:v>
                </c:pt>
              </c:numCache>
            </c:numRef>
          </c:xVal>
          <c:yVal>
            <c:numRef>
              <c:f>'Project Portfolio Matrix'!$AH$22</c:f>
              <c:numCache>
                <c:formatCode>General</c:formatCode>
                <c:ptCount val="1"/>
                <c:pt idx="0">
                  <c:v>#N/A</c:v>
                </c:pt>
              </c:numCache>
            </c:numRef>
          </c:yVal>
          <c:smooth val="0"/>
        </c:ser>
        <c:ser>
          <c:idx val="14"/>
          <c:order val="14"/>
          <c:tx>
            <c:strRef>
              <c:f>'Project Portfolio Matrix'!$B$23</c:f>
              <c:strCache>
                <c:ptCount val="1"/>
                <c:pt idx="0">
                  <c:v>O</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Matrix'!$AG$23</c:f>
              <c:numCache>
                <c:formatCode>General</c:formatCode>
                <c:ptCount val="1"/>
                <c:pt idx="0">
                  <c:v>#N/A</c:v>
                </c:pt>
              </c:numCache>
            </c:numRef>
          </c:xVal>
          <c:yVal>
            <c:numRef>
              <c:f>'Project Portfolio Matrix'!$AH$23</c:f>
              <c:numCache>
                <c:formatCode>General</c:formatCode>
                <c:ptCount val="1"/>
                <c:pt idx="0">
                  <c:v>#N/A</c:v>
                </c:pt>
              </c:numCache>
            </c:numRef>
          </c:yVal>
          <c:smooth val="0"/>
        </c:ser>
        <c:ser>
          <c:idx val="15"/>
          <c:order val="15"/>
          <c:tx>
            <c:strRef>
              <c:f>'Project Portfolio Matrix'!$B$24</c:f>
              <c:strCache>
                <c:ptCount val="1"/>
                <c:pt idx="0">
                  <c:v>P</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Matrix'!$AG$24</c:f>
              <c:numCache>
                <c:formatCode>General</c:formatCode>
                <c:ptCount val="1"/>
                <c:pt idx="0">
                  <c:v>#N/A</c:v>
                </c:pt>
              </c:numCache>
            </c:numRef>
          </c:xVal>
          <c:yVal>
            <c:numRef>
              <c:f>'Project Portfolio Matrix'!$AH$24</c:f>
              <c:numCache>
                <c:formatCode>General</c:formatCode>
                <c:ptCount val="1"/>
                <c:pt idx="0">
                  <c:v>#N/A</c:v>
                </c:pt>
              </c:numCache>
            </c:numRef>
          </c:yVal>
          <c:smooth val="0"/>
        </c:ser>
        <c:ser>
          <c:idx val="16"/>
          <c:order val="16"/>
          <c:tx>
            <c:strRef>
              <c:f>'Project Portfolio Matrix'!$B$25</c:f>
              <c:strCache>
                <c:ptCount val="1"/>
                <c:pt idx="0">
                  <c:v>Q</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Matrix'!$AG$25</c:f>
              <c:numCache>
                <c:formatCode>General</c:formatCode>
                <c:ptCount val="1"/>
                <c:pt idx="0">
                  <c:v>#N/A</c:v>
                </c:pt>
              </c:numCache>
            </c:numRef>
          </c:xVal>
          <c:yVal>
            <c:numRef>
              <c:f>'Project Portfolio Matrix'!$AH$25</c:f>
              <c:numCache>
                <c:formatCode>General</c:formatCode>
                <c:ptCount val="1"/>
                <c:pt idx="0">
                  <c:v>#N/A</c:v>
                </c:pt>
              </c:numCache>
            </c:numRef>
          </c:yVal>
          <c:smooth val="0"/>
        </c:ser>
        <c:ser>
          <c:idx val="17"/>
          <c:order val="17"/>
          <c:tx>
            <c:strRef>
              <c:f>'Project Portfolio Matrix'!$B$26</c:f>
              <c:strCache>
                <c:ptCount val="1"/>
                <c:pt idx="0">
                  <c:v>R</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Matrix'!$AG$26</c:f>
              <c:numCache>
                <c:formatCode>General</c:formatCode>
                <c:ptCount val="1"/>
                <c:pt idx="0">
                  <c:v>#N/A</c:v>
                </c:pt>
              </c:numCache>
            </c:numRef>
          </c:xVal>
          <c:yVal>
            <c:numRef>
              <c:f>'Project Portfolio Matrix'!$AH$26</c:f>
              <c:numCache>
                <c:formatCode>General</c:formatCode>
                <c:ptCount val="1"/>
                <c:pt idx="0">
                  <c:v>#N/A</c:v>
                </c:pt>
              </c:numCache>
            </c:numRef>
          </c:yVal>
          <c:smooth val="0"/>
        </c:ser>
        <c:ser>
          <c:idx val="18"/>
          <c:order val="18"/>
          <c:tx>
            <c:strRef>
              <c:f>'Project Portfolio Matrix'!$B$27</c:f>
              <c:strCache>
                <c:ptCount val="1"/>
                <c:pt idx="0">
                  <c:v>S</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Matrix'!$AG$27</c:f>
              <c:numCache>
                <c:formatCode>General</c:formatCode>
                <c:ptCount val="1"/>
                <c:pt idx="0">
                  <c:v>#N/A</c:v>
                </c:pt>
              </c:numCache>
            </c:numRef>
          </c:xVal>
          <c:yVal>
            <c:numRef>
              <c:f>'Project Portfolio Matrix'!$AH$27</c:f>
              <c:numCache>
                <c:formatCode>General</c:formatCode>
                <c:ptCount val="1"/>
                <c:pt idx="0">
                  <c:v>#N/A</c:v>
                </c:pt>
              </c:numCache>
            </c:numRef>
          </c:yVal>
          <c:smooth val="0"/>
        </c:ser>
        <c:ser>
          <c:idx val="19"/>
          <c:order val="19"/>
          <c:tx>
            <c:strRef>
              <c:f>'Project Portfolio Matrix'!$B$28</c:f>
              <c:strCache>
                <c:ptCount val="1"/>
                <c:pt idx="0">
                  <c:v>T</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Matrix'!$AG$28</c:f>
              <c:numCache>
                <c:formatCode>General</c:formatCode>
                <c:ptCount val="1"/>
                <c:pt idx="0">
                  <c:v>#N/A</c:v>
                </c:pt>
              </c:numCache>
            </c:numRef>
          </c:xVal>
          <c:yVal>
            <c:numRef>
              <c:f>'Project Portfolio Matrix'!$AH$28</c:f>
              <c:numCache>
                <c:formatCode>General</c:formatCode>
                <c:ptCount val="1"/>
                <c:pt idx="0">
                  <c:v>#N/A</c:v>
                </c:pt>
              </c:numCache>
            </c:numRef>
          </c:yVal>
          <c:smooth val="0"/>
        </c:ser>
        <c:ser>
          <c:idx val="20"/>
          <c:order val="20"/>
          <c:tx>
            <c:strRef>
              <c:f>'Project Portfolio Matrix'!$B$29</c:f>
              <c:strCache>
                <c:ptCount val="1"/>
                <c:pt idx="0">
                  <c:v>U</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Matrix'!$AG$29</c:f>
              <c:numCache>
                <c:formatCode>General</c:formatCode>
                <c:ptCount val="1"/>
                <c:pt idx="0">
                  <c:v>#N/A</c:v>
                </c:pt>
              </c:numCache>
            </c:numRef>
          </c:xVal>
          <c:yVal>
            <c:numRef>
              <c:f>'Project Portfolio Matrix'!$AH$29</c:f>
              <c:numCache>
                <c:formatCode>General</c:formatCode>
                <c:ptCount val="1"/>
                <c:pt idx="0">
                  <c:v>#N/A</c:v>
                </c:pt>
              </c:numCache>
            </c:numRef>
          </c:yVal>
          <c:smooth val="0"/>
        </c:ser>
        <c:ser>
          <c:idx val="21"/>
          <c:order val="21"/>
          <c:tx>
            <c:strRef>
              <c:f>'Project Portfolio Matrix'!$B$30</c:f>
              <c:strCache>
                <c:ptCount val="1"/>
                <c:pt idx="0">
                  <c:v>V</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Matrix'!$AG$30</c:f>
              <c:numCache>
                <c:formatCode>General</c:formatCode>
                <c:ptCount val="1"/>
                <c:pt idx="0">
                  <c:v>#N/A</c:v>
                </c:pt>
              </c:numCache>
            </c:numRef>
          </c:xVal>
          <c:yVal>
            <c:numRef>
              <c:f>'Project Portfolio Matrix'!$AH$30</c:f>
              <c:numCache>
                <c:formatCode>General</c:formatCode>
                <c:ptCount val="1"/>
                <c:pt idx="0">
                  <c:v>#N/A</c:v>
                </c:pt>
              </c:numCache>
            </c:numRef>
          </c:yVal>
          <c:smooth val="0"/>
        </c:ser>
        <c:ser>
          <c:idx val="22"/>
          <c:order val="22"/>
          <c:tx>
            <c:strRef>
              <c:f>'Project Portfolio Matrix'!$B$31</c:f>
              <c:strCache>
                <c:ptCount val="1"/>
                <c:pt idx="0">
                  <c:v>W</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Matrix'!$AG$31</c:f>
              <c:numCache>
                <c:formatCode>General</c:formatCode>
                <c:ptCount val="1"/>
                <c:pt idx="0">
                  <c:v>#N/A</c:v>
                </c:pt>
              </c:numCache>
            </c:numRef>
          </c:xVal>
          <c:yVal>
            <c:numRef>
              <c:f>'Project Portfolio Matrix'!$AH$31</c:f>
              <c:numCache>
                <c:formatCode>General</c:formatCode>
                <c:ptCount val="1"/>
                <c:pt idx="0">
                  <c:v>#N/A</c:v>
                </c:pt>
              </c:numCache>
            </c:numRef>
          </c:yVal>
          <c:smooth val="0"/>
        </c:ser>
        <c:ser>
          <c:idx val="23"/>
          <c:order val="23"/>
          <c:tx>
            <c:strRef>
              <c:f>'Project Portfolio Matrix'!$B$32</c:f>
              <c:strCache>
                <c:ptCount val="1"/>
                <c:pt idx="0">
                  <c:v>X</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Matrix'!$AG$32</c:f>
              <c:numCache>
                <c:formatCode>General</c:formatCode>
                <c:ptCount val="1"/>
                <c:pt idx="0">
                  <c:v>#N/A</c:v>
                </c:pt>
              </c:numCache>
            </c:numRef>
          </c:xVal>
          <c:yVal>
            <c:numRef>
              <c:f>'Project Portfolio Matrix'!$AH$32</c:f>
              <c:numCache>
                <c:formatCode>General</c:formatCode>
                <c:ptCount val="1"/>
                <c:pt idx="0">
                  <c:v>#N/A</c:v>
                </c:pt>
              </c:numCache>
            </c:numRef>
          </c:yVal>
          <c:smooth val="0"/>
        </c:ser>
        <c:ser>
          <c:idx val="24"/>
          <c:order val="24"/>
          <c:tx>
            <c:strRef>
              <c:f>'Project Portfolio Matrix'!$B$33</c:f>
              <c:strCache>
                <c:ptCount val="1"/>
                <c:pt idx="0">
                  <c:v>Y</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Matrix'!$AG$33</c:f>
              <c:numCache>
                <c:formatCode>General</c:formatCode>
                <c:ptCount val="1"/>
                <c:pt idx="0">
                  <c:v>#N/A</c:v>
                </c:pt>
              </c:numCache>
            </c:numRef>
          </c:xVal>
          <c:yVal>
            <c:numRef>
              <c:f>'Project Portfolio Matrix'!$AH$33</c:f>
              <c:numCache>
                <c:formatCode>General</c:formatCode>
                <c:ptCount val="1"/>
                <c:pt idx="0">
                  <c:v>#N/A</c:v>
                </c:pt>
              </c:numCache>
            </c:numRef>
          </c:yVal>
          <c:smooth val="0"/>
        </c:ser>
        <c:ser>
          <c:idx val="25"/>
          <c:order val="25"/>
          <c:tx>
            <c:strRef>
              <c:f>'Project Portfolio Matrix'!$B$34</c:f>
              <c:strCache>
                <c:ptCount val="1"/>
                <c:pt idx="0">
                  <c:v>Z</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Matrix'!$AG$34</c:f>
              <c:numCache>
                <c:formatCode>General</c:formatCode>
                <c:ptCount val="1"/>
                <c:pt idx="0">
                  <c:v>#N/A</c:v>
                </c:pt>
              </c:numCache>
            </c:numRef>
          </c:xVal>
          <c:yVal>
            <c:numRef>
              <c:f>'Project Portfolio Matrix'!$AH$34</c:f>
              <c:numCache>
                <c:formatCode>General</c:formatCode>
                <c:ptCount val="1"/>
                <c:pt idx="0">
                  <c:v>#N/A</c:v>
                </c:pt>
              </c:numCache>
            </c:numRef>
          </c:yVal>
          <c:smooth val="0"/>
        </c:ser>
        <c:ser>
          <c:idx val="26"/>
          <c:order val="26"/>
          <c:tx>
            <c:strRef>
              <c:f>'Project Portfolio Matrix'!$B$35</c:f>
              <c:strCache>
                <c:ptCount val="1"/>
                <c:pt idx="0">
                  <c:v>AA</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Matrix'!$AG$35</c:f>
              <c:numCache>
                <c:formatCode>General</c:formatCode>
                <c:ptCount val="1"/>
                <c:pt idx="0">
                  <c:v>#N/A</c:v>
                </c:pt>
              </c:numCache>
            </c:numRef>
          </c:xVal>
          <c:yVal>
            <c:numRef>
              <c:f>'Project Portfolio Matrix'!$AH$35</c:f>
              <c:numCache>
                <c:formatCode>General</c:formatCode>
                <c:ptCount val="1"/>
                <c:pt idx="0">
                  <c:v>#N/A</c:v>
                </c:pt>
              </c:numCache>
            </c:numRef>
          </c:yVal>
          <c:smooth val="0"/>
        </c:ser>
        <c:ser>
          <c:idx val="27"/>
          <c:order val="27"/>
          <c:tx>
            <c:strRef>
              <c:f>'Project Portfolio Matrix'!$B$36</c:f>
              <c:strCache>
                <c:ptCount val="1"/>
                <c:pt idx="0">
                  <c:v>AB</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Matrix'!$AG$36</c:f>
              <c:numCache>
                <c:formatCode>General</c:formatCode>
                <c:ptCount val="1"/>
                <c:pt idx="0">
                  <c:v>#N/A</c:v>
                </c:pt>
              </c:numCache>
            </c:numRef>
          </c:xVal>
          <c:yVal>
            <c:numRef>
              <c:f>'Project Portfolio Matrix'!$AH$36</c:f>
              <c:numCache>
                <c:formatCode>General</c:formatCode>
                <c:ptCount val="1"/>
                <c:pt idx="0">
                  <c:v>#N/A</c:v>
                </c:pt>
              </c:numCache>
            </c:numRef>
          </c:yVal>
          <c:smooth val="0"/>
        </c:ser>
        <c:ser>
          <c:idx val="28"/>
          <c:order val="28"/>
          <c:tx>
            <c:strRef>
              <c:f>'Project Portfolio Matrix'!$B$37</c:f>
              <c:strCache>
                <c:ptCount val="1"/>
                <c:pt idx="0">
                  <c:v>AC</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Matrix'!$AG$37</c:f>
              <c:numCache>
                <c:formatCode>General</c:formatCode>
                <c:ptCount val="1"/>
                <c:pt idx="0">
                  <c:v>#N/A</c:v>
                </c:pt>
              </c:numCache>
            </c:numRef>
          </c:xVal>
          <c:yVal>
            <c:numRef>
              <c:f>'Project Portfolio Matrix'!$AH$37</c:f>
              <c:numCache>
                <c:formatCode>General</c:formatCode>
                <c:ptCount val="1"/>
                <c:pt idx="0">
                  <c:v>#N/A</c:v>
                </c:pt>
              </c:numCache>
            </c:numRef>
          </c:yVal>
          <c:smooth val="0"/>
        </c:ser>
        <c:ser>
          <c:idx val="29"/>
          <c:order val="29"/>
          <c:tx>
            <c:strRef>
              <c:f>'Project Portfolio Matrix'!$B$38</c:f>
              <c:strCache>
                <c:ptCount val="1"/>
                <c:pt idx="0">
                  <c:v>AD</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Matrix'!$AG$38</c:f>
              <c:numCache>
                <c:formatCode>General</c:formatCode>
                <c:ptCount val="1"/>
                <c:pt idx="0">
                  <c:v>#N/A</c:v>
                </c:pt>
              </c:numCache>
            </c:numRef>
          </c:xVal>
          <c:yVal>
            <c:numRef>
              <c:f>'Project Portfolio Matrix'!$AH$38</c:f>
              <c:numCache>
                <c:formatCode>General</c:formatCode>
                <c:ptCount val="1"/>
                <c:pt idx="0">
                  <c:v>#N/A</c:v>
                </c:pt>
              </c:numCache>
            </c:numRef>
          </c:yVal>
          <c:smooth val="0"/>
        </c:ser>
        <c:ser>
          <c:idx val="30"/>
          <c:order val="30"/>
          <c:tx>
            <c:strRef>
              <c:f>'Project Portfolio Matrix'!$B$39</c:f>
              <c:strCache>
                <c:ptCount val="1"/>
                <c:pt idx="0">
                  <c:v>AE</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Matrix'!$AG$39</c:f>
              <c:numCache>
                <c:formatCode>General</c:formatCode>
                <c:ptCount val="1"/>
                <c:pt idx="0">
                  <c:v>#N/A</c:v>
                </c:pt>
              </c:numCache>
            </c:numRef>
          </c:xVal>
          <c:yVal>
            <c:numRef>
              <c:f>'Project Portfolio Matrix'!$AH$39</c:f>
              <c:numCache>
                <c:formatCode>General</c:formatCode>
                <c:ptCount val="1"/>
                <c:pt idx="0">
                  <c:v>#N/A</c:v>
                </c:pt>
              </c:numCache>
            </c:numRef>
          </c:yVal>
          <c:smooth val="0"/>
        </c:ser>
        <c:ser>
          <c:idx val="31"/>
          <c:order val="31"/>
          <c:tx>
            <c:strRef>
              <c:f>'Project Portfolio Matrix'!$B$40</c:f>
              <c:strCache>
                <c:ptCount val="1"/>
                <c:pt idx="0">
                  <c:v>AF</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Matrix'!$AG$40</c:f>
              <c:numCache>
                <c:formatCode>General</c:formatCode>
                <c:ptCount val="1"/>
                <c:pt idx="0">
                  <c:v>#N/A</c:v>
                </c:pt>
              </c:numCache>
            </c:numRef>
          </c:xVal>
          <c:yVal>
            <c:numRef>
              <c:f>'Project Portfolio Matrix'!$AH$40</c:f>
              <c:numCache>
                <c:formatCode>General</c:formatCode>
                <c:ptCount val="1"/>
                <c:pt idx="0">
                  <c:v>#N/A</c:v>
                </c:pt>
              </c:numCache>
            </c:numRef>
          </c:yVal>
          <c:smooth val="0"/>
        </c:ser>
        <c:ser>
          <c:idx val="32"/>
          <c:order val="32"/>
          <c:tx>
            <c:strRef>
              <c:f>'Project Portfolio Matrix'!$B$41</c:f>
              <c:strCache>
                <c:ptCount val="1"/>
                <c:pt idx="0">
                  <c:v>AG</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Matrix'!$AG$41</c:f>
              <c:numCache>
                <c:formatCode>General</c:formatCode>
                <c:ptCount val="1"/>
                <c:pt idx="0">
                  <c:v>#N/A</c:v>
                </c:pt>
              </c:numCache>
            </c:numRef>
          </c:xVal>
          <c:yVal>
            <c:numRef>
              <c:f>'Project Portfolio Matrix'!$AH$41</c:f>
              <c:numCache>
                <c:formatCode>General</c:formatCode>
                <c:ptCount val="1"/>
                <c:pt idx="0">
                  <c:v>#N/A</c:v>
                </c:pt>
              </c:numCache>
            </c:numRef>
          </c:yVal>
          <c:smooth val="0"/>
        </c:ser>
        <c:ser>
          <c:idx val="33"/>
          <c:order val="33"/>
          <c:tx>
            <c:strRef>
              <c:f>'Project Portfolio Matrix'!$B$42</c:f>
              <c:strCache>
                <c:ptCount val="1"/>
                <c:pt idx="0">
                  <c:v>AH</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Matrix'!$AG$42</c:f>
              <c:numCache>
                <c:formatCode>General</c:formatCode>
                <c:ptCount val="1"/>
                <c:pt idx="0">
                  <c:v>#N/A</c:v>
                </c:pt>
              </c:numCache>
            </c:numRef>
          </c:xVal>
          <c:yVal>
            <c:numRef>
              <c:f>'Project Portfolio Matrix'!$AH$42</c:f>
              <c:numCache>
                <c:formatCode>General</c:formatCode>
                <c:ptCount val="1"/>
                <c:pt idx="0">
                  <c:v>#N/A</c:v>
                </c:pt>
              </c:numCache>
            </c:numRef>
          </c:yVal>
          <c:smooth val="0"/>
        </c:ser>
        <c:ser>
          <c:idx val="34"/>
          <c:order val="34"/>
          <c:tx>
            <c:strRef>
              <c:f>'Project Portfolio Matrix'!$B$43</c:f>
              <c:strCache>
                <c:ptCount val="1"/>
                <c:pt idx="0">
                  <c:v>AI</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Matrix'!$AG$43</c:f>
              <c:numCache>
                <c:formatCode>General</c:formatCode>
                <c:ptCount val="1"/>
                <c:pt idx="0">
                  <c:v>#N/A</c:v>
                </c:pt>
              </c:numCache>
            </c:numRef>
          </c:xVal>
          <c:yVal>
            <c:numRef>
              <c:f>'Project Portfolio Matrix'!$AH$43</c:f>
              <c:numCache>
                <c:formatCode>General</c:formatCode>
                <c:ptCount val="1"/>
                <c:pt idx="0">
                  <c:v>#N/A</c:v>
                </c:pt>
              </c:numCache>
            </c:numRef>
          </c:yVal>
          <c:smooth val="0"/>
        </c:ser>
        <c:ser>
          <c:idx val="35"/>
          <c:order val="35"/>
          <c:tx>
            <c:strRef>
              <c:f>'Project Portfolio Matrix'!$B$44</c:f>
              <c:strCache>
                <c:ptCount val="1"/>
                <c:pt idx="0">
                  <c:v>AJ</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Matrix'!$AG$44</c:f>
              <c:numCache>
                <c:formatCode>General</c:formatCode>
                <c:ptCount val="1"/>
                <c:pt idx="0">
                  <c:v>#N/A</c:v>
                </c:pt>
              </c:numCache>
            </c:numRef>
          </c:xVal>
          <c:yVal>
            <c:numRef>
              <c:f>'Project Portfolio Matrix'!$AH$44</c:f>
              <c:numCache>
                <c:formatCode>General</c:formatCode>
                <c:ptCount val="1"/>
                <c:pt idx="0">
                  <c:v>#N/A</c:v>
                </c:pt>
              </c:numCache>
            </c:numRef>
          </c:yVal>
          <c:smooth val="0"/>
        </c:ser>
        <c:ser>
          <c:idx val="36"/>
          <c:order val="36"/>
          <c:tx>
            <c:strRef>
              <c:f>'Project Portfolio Matrix'!$B$45</c:f>
              <c:strCache>
                <c:ptCount val="1"/>
                <c:pt idx="0">
                  <c:v>AK</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Matrix'!$AG$45</c:f>
              <c:numCache>
                <c:formatCode>General</c:formatCode>
                <c:ptCount val="1"/>
                <c:pt idx="0">
                  <c:v>#N/A</c:v>
                </c:pt>
              </c:numCache>
            </c:numRef>
          </c:xVal>
          <c:yVal>
            <c:numRef>
              <c:f>'Project Portfolio Matrix'!$AH$45</c:f>
              <c:numCache>
                <c:formatCode>General</c:formatCode>
                <c:ptCount val="1"/>
                <c:pt idx="0">
                  <c:v>#N/A</c:v>
                </c:pt>
              </c:numCache>
            </c:numRef>
          </c:yVal>
          <c:smooth val="0"/>
        </c:ser>
        <c:ser>
          <c:idx val="37"/>
          <c:order val="37"/>
          <c:tx>
            <c:strRef>
              <c:f>'Project Portfolio Matrix'!$B$46</c:f>
              <c:strCache>
                <c:ptCount val="1"/>
                <c:pt idx="0">
                  <c:v>AL</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Matrix'!$AG$46</c:f>
              <c:numCache>
                <c:formatCode>General</c:formatCode>
                <c:ptCount val="1"/>
                <c:pt idx="0">
                  <c:v>#N/A</c:v>
                </c:pt>
              </c:numCache>
            </c:numRef>
          </c:xVal>
          <c:yVal>
            <c:numRef>
              <c:f>'Project Portfolio Matrix'!$AH$46</c:f>
              <c:numCache>
                <c:formatCode>General</c:formatCode>
                <c:ptCount val="1"/>
                <c:pt idx="0">
                  <c:v>#N/A</c:v>
                </c:pt>
              </c:numCache>
            </c:numRef>
          </c:yVal>
          <c:smooth val="0"/>
        </c:ser>
        <c:ser>
          <c:idx val="38"/>
          <c:order val="38"/>
          <c:tx>
            <c:strRef>
              <c:f>'Project Portfolio Matrix'!$B$47</c:f>
              <c:strCache>
                <c:ptCount val="1"/>
                <c:pt idx="0">
                  <c:v>AM</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Matrix'!$AG$47</c:f>
              <c:numCache>
                <c:formatCode>General</c:formatCode>
                <c:ptCount val="1"/>
                <c:pt idx="0">
                  <c:v>#N/A</c:v>
                </c:pt>
              </c:numCache>
            </c:numRef>
          </c:xVal>
          <c:yVal>
            <c:numRef>
              <c:f>'Project Portfolio Matrix'!$AH$47</c:f>
              <c:numCache>
                <c:formatCode>General</c:formatCode>
                <c:ptCount val="1"/>
                <c:pt idx="0">
                  <c:v>#N/A</c:v>
                </c:pt>
              </c:numCache>
            </c:numRef>
          </c:yVal>
          <c:smooth val="0"/>
        </c:ser>
        <c:ser>
          <c:idx val="39"/>
          <c:order val="39"/>
          <c:tx>
            <c:strRef>
              <c:f>'Project Portfolio Matrix'!$B$48</c:f>
              <c:strCache>
                <c:ptCount val="1"/>
                <c:pt idx="0">
                  <c:v>AN</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Matrix'!$AG$48</c:f>
              <c:numCache>
                <c:formatCode>General</c:formatCode>
                <c:ptCount val="1"/>
                <c:pt idx="0">
                  <c:v>#N/A</c:v>
                </c:pt>
              </c:numCache>
            </c:numRef>
          </c:xVal>
          <c:yVal>
            <c:numRef>
              <c:f>'Project Portfolio Matrix'!$AH$48</c:f>
              <c:numCache>
                <c:formatCode>General</c:formatCode>
                <c:ptCount val="1"/>
                <c:pt idx="0">
                  <c:v>#N/A</c:v>
                </c:pt>
              </c:numCache>
            </c:numRef>
          </c:yVal>
          <c:smooth val="0"/>
        </c:ser>
        <c:ser>
          <c:idx val="40"/>
          <c:order val="40"/>
          <c:tx>
            <c:strRef>
              <c:f>'Project Portfolio Matrix'!$B$49</c:f>
              <c:strCache>
                <c:ptCount val="1"/>
                <c:pt idx="0">
                  <c:v>AO</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Matrix'!$AG$49</c:f>
              <c:numCache>
                <c:formatCode>General</c:formatCode>
                <c:ptCount val="1"/>
                <c:pt idx="0">
                  <c:v>#N/A</c:v>
                </c:pt>
              </c:numCache>
            </c:numRef>
          </c:xVal>
          <c:yVal>
            <c:numRef>
              <c:f>'Project Portfolio Matrix'!$AH$49</c:f>
              <c:numCache>
                <c:formatCode>General</c:formatCode>
                <c:ptCount val="1"/>
                <c:pt idx="0">
                  <c:v>#N/A</c:v>
                </c:pt>
              </c:numCache>
            </c:numRef>
          </c:yVal>
          <c:smooth val="0"/>
        </c:ser>
        <c:ser>
          <c:idx val="41"/>
          <c:order val="41"/>
          <c:tx>
            <c:strRef>
              <c:f>'Project Portfolio Matrix'!$B$50</c:f>
              <c:strCache>
                <c:ptCount val="1"/>
                <c:pt idx="0">
                  <c:v>AP</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Matrix'!$AG$50</c:f>
              <c:numCache>
                <c:formatCode>General</c:formatCode>
                <c:ptCount val="1"/>
                <c:pt idx="0">
                  <c:v>#N/A</c:v>
                </c:pt>
              </c:numCache>
            </c:numRef>
          </c:xVal>
          <c:yVal>
            <c:numRef>
              <c:f>'Project Portfolio Matrix'!$AH$50</c:f>
              <c:numCache>
                <c:formatCode>General</c:formatCode>
                <c:ptCount val="1"/>
                <c:pt idx="0">
                  <c:v>#N/A</c:v>
                </c:pt>
              </c:numCache>
            </c:numRef>
          </c:yVal>
          <c:smooth val="0"/>
        </c:ser>
        <c:ser>
          <c:idx val="42"/>
          <c:order val="42"/>
          <c:tx>
            <c:strRef>
              <c:f>'Project Portfolio Matrix'!$B$51</c:f>
              <c:strCache>
                <c:ptCount val="1"/>
                <c:pt idx="0">
                  <c:v>AQ</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Matrix'!$AG$51</c:f>
              <c:numCache>
                <c:formatCode>General</c:formatCode>
                <c:ptCount val="1"/>
                <c:pt idx="0">
                  <c:v>#N/A</c:v>
                </c:pt>
              </c:numCache>
            </c:numRef>
          </c:xVal>
          <c:yVal>
            <c:numRef>
              <c:f>'Project Portfolio Matrix'!$AH$51</c:f>
              <c:numCache>
                <c:formatCode>General</c:formatCode>
                <c:ptCount val="1"/>
                <c:pt idx="0">
                  <c:v>#N/A</c:v>
                </c:pt>
              </c:numCache>
            </c:numRef>
          </c:yVal>
          <c:smooth val="0"/>
        </c:ser>
        <c:ser>
          <c:idx val="43"/>
          <c:order val="43"/>
          <c:tx>
            <c:strRef>
              <c:f>'Project Portfolio Matrix'!$B$52</c:f>
              <c:strCache>
                <c:ptCount val="1"/>
                <c:pt idx="0">
                  <c:v>AR</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Matrix'!$AG$52</c:f>
              <c:numCache>
                <c:formatCode>General</c:formatCode>
                <c:ptCount val="1"/>
                <c:pt idx="0">
                  <c:v>#N/A</c:v>
                </c:pt>
              </c:numCache>
            </c:numRef>
          </c:xVal>
          <c:yVal>
            <c:numRef>
              <c:f>'Project Portfolio Matrix'!$AH$52</c:f>
              <c:numCache>
                <c:formatCode>General</c:formatCode>
                <c:ptCount val="1"/>
                <c:pt idx="0">
                  <c:v>#N/A</c:v>
                </c:pt>
              </c:numCache>
            </c:numRef>
          </c:yVal>
          <c:smooth val="0"/>
        </c:ser>
        <c:ser>
          <c:idx val="44"/>
          <c:order val="44"/>
          <c:tx>
            <c:strRef>
              <c:f>'Project Portfolio Matrix'!$B$53</c:f>
              <c:strCache>
                <c:ptCount val="1"/>
                <c:pt idx="0">
                  <c:v>AS</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Matrix'!$AG$53</c:f>
              <c:numCache>
                <c:formatCode>General</c:formatCode>
                <c:ptCount val="1"/>
                <c:pt idx="0">
                  <c:v>#N/A</c:v>
                </c:pt>
              </c:numCache>
            </c:numRef>
          </c:xVal>
          <c:yVal>
            <c:numRef>
              <c:f>'Project Portfolio Matrix'!$AH$53</c:f>
              <c:numCache>
                <c:formatCode>General</c:formatCode>
                <c:ptCount val="1"/>
                <c:pt idx="0">
                  <c:v>#N/A</c:v>
                </c:pt>
              </c:numCache>
            </c:numRef>
          </c:yVal>
          <c:smooth val="0"/>
        </c:ser>
        <c:ser>
          <c:idx val="45"/>
          <c:order val="45"/>
          <c:tx>
            <c:strRef>
              <c:f>'Project Portfolio Matrix'!$B$54</c:f>
              <c:strCache>
                <c:ptCount val="1"/>
                <c:pt idx="0">
                  <c:v>AT</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Matrix'!$AG$54</c:f>
              <c:numCache>
                <c:formatCode>General</c:formatCode>
                <c:ptCount val="1"/>
                <c:pt idx="0">
                  <c:v>#N/A</c:v>
                </c:pt>
              </c:numCache>
            </c:numRef>
          </c:xVal>
          <c:yVal>
            <c:numRef>
              <c:f>'Project Portfolio Matrix'!$AH$54</c:f>
              <c:numCache>
                <c:formatCode>General</c:formatCode>
                <c:ptCount val="1"/>
                <c:pt idx="0">
                  <c:v>#N/A</c:v>
                </c:pt>
              </c:numCache>
            </c:numRef>
          </c:yVal>
          <c:smooth val="0"/>
        </c:ser>
        <c:ser>
          <c:idx val="46"/>
          <c:order val="46"/>
          <c:tx>
            <c:strRef>
              <c:f>'Project Portfolio Matrix'!$B$55</c:f>
              <c:strCache>
                <c:ptCount val="1"/>
                <c:pt idx="0">
                  <c:v>AU</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Matrix'!$AG$55</c:f>
              <c:numCache>
                <c:formatCode>General</c:formatCode>
                <c:ptCount val="1"/>
                <c:pt idx="0">
                  <c:v>#N/A</c:v>
                </c:pt>
              </c:numCache>
            </c:numRef>
          </c:xVal>
          <c:yVal>
            <c:numRef>
              <c:f>'Project Portfolio Matrix'!$AH$55</c:f>
              <c:numCache>
                <c:formatCode>General</c:formatCode>
                <c:ptCount val="1"/>
                <c:pt idx="0">
                  <c:v>#N/A</c:v>
                </c:pt>
              </c:numCache>
            </c:numRef>
          </c:yVal>
          <c:smooth val="0"/>
        </c:ser>
        <c:ser>
          <c:idx val="47"/>
          <c:order val="47"/>
          <c:tx>
            <c:strRef>
              <c:f>'Project Portfolio Matrix'!$B$56</c:f>
              <c:strCache>
                <c:ptCount val="1"/>
                <c:pt idx="0">
                  <c:v>AV</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Matrix'!$AG$56</c:f>
              <c:numCache>
                <c:formatCode>General</c:formatCode>
                <c:ptCount val="1"/>
                <c:pt idx="0">
                  <c:v>#N/A</c:v>
                </c:pt>
              </c:numCache>
            </c:numRef>
          </c:xVal>
          <c:yVal>
            <c:numRef>
              <c:f>'Project Portfolio Matrix'!$AH$56</c:f>
              <c:numCache>
                <c:formatCode>General</c:formatCode>
                <c:ptCount val="1"/>
                <c:pt idx="0">
                  <c:v>#N/A</c:v>
                </c:pt>
              </c:numCache>
            </c:numRef>
          </c:yVal>
          <c:smooth val="0"/>
        </c:ser>
        <c:ser>
          <c:idx val="48"/>
          <c:order val="48"/>
          <c:tx>
            <c:strRef>
              <c:f>'Project Portfolio Matrix'!$B$57</c:f>
              <c:strCache>
                <c:ptCount val="1"/>
                <c:pt idx="0">
                  <c:v>AW</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Matrix'!$AG$57</c:f>
              <c:numCache>
                <c:formatCode>General</c:formatCode>
                <c:ptCount val="1"/>
                <c:pt idx="0">
                  <c:v>#N/A</c:v>
                </c:pt>
              </c:numCache>
            </c:numRef>
          </c:xVal>
          <c:yVal>
            <c:numRef>
              <c:f>'Project Portfolio Matrix'!$AH$57</c:f>
              <c:numCache>
                <c:formatCode>General</c:formatCode>
                <c:ptCount val="1"/>
                <c:pt idx="0">
                  <c:v>#N/A</c:v>
                </c:pt>
              </c:numCache>
            </c:numRef>
          </c:yVal>
          <c:smooth val="0"/>
        </c:ser>
        <c:ser>
          <c:idx val="49"/>
          <c:order val="49"/>
          <c:tx>
            <c:strRef>
              <c:f>'Project Portfolio Matrix'!$B$58</c:f>
              <c:strCache>
                <c:ptCount val="1"/>
                <c:pt idx="0">
                  <c:v>AX</c:v>
                </c:pt>
              </c:strCache>
            </c:strRef>
          </c:tx>
          <c:spPr>
            <a:ln w="28575">
              <a:noFill/>
            </a:ln>
          </c:spPr>
          <c:marker>
            <c:symbol val="circle"/>
            <c:size val="5"/>
            <c:spPr>
              <a:solidFill>
                <a:schemeClr val="tx1"/>
              </a:solidFill>
              <a:ln>
                <a:noFill/>
              </a:ln>
            </c:spPr>
          </c:marker>
          <c:dLbls>
            <c:showLegendKey val="0"/>
            <c:showVal val="0"/>
            <c:showCatName val="0"/>
            <c:showSerName val="1"/>
            <c:showPercent val="0"/>
            <c:showBubbleSize val="0"/>
            <c:showLeaderLines val="0"/>
          </c:dLbls>
          <c:xVal>
            <c:numRef>
              <c:f>'Project Portfolio Matrix'!$AG$58</c:f>
              <c:numCache>
                <c:formatCode>General</c:formatCode>
                <c:ptCount val="1"/>
                <c:pt idx="0">
                  <c:v>#N/A</c:v>
                </c:pt>
              </c:numCache>
            </c:numRef>
          </c:xVal>
          <c:yVal>
            <c:numRef>
              <c:f>'Project Portfolio Matrix'!$AH$58</c:f>
              <c:numCache>
                <c:formatCode>General</c:formatCode>
                <c:ptCount val="1"/>
                <c:pt idx="0">
                  <c:v>#N/A</c:v>
                </c:pt>
              </c:numCache>
            </c:numRef>
          </c:yVal>
          <c:smooth val="0"/>
        </c:ser>
        <c:ser>
          <c:idx val="50"/>
          <c:order val="50"/>
          <c:tx>
            <c:strRef>
              <c:f>'Project Portfolio Matrix'!$AF$9</c:f>
              <c:strCache>
                <c:ptCount val="1"/>
                <c:pt idx="0">
                  <c:v>A</c:v>
                </c:pt>
              </c:strCache>
            </c:strRef>
          </c:tx>
          <c:spPr>
            <a:ln w="28575">
              <a:noFill/>
            </a:ln>
          </c:spPr>
          <c:marker>
            <c:spPr>
              <a:solidFill>
                <a:schemeClr val="bg1"/>
              </a:solidFill>
              <a:ln w="19050">
                <a:solidFill>
                  <a:schemeClr val="tx1"/>
                </a:solidFill>
              </a:ln>
            </c:spPr>
          </c:marker>
          <c:dPt>
            <c:idx val="0"/>
            <c:marker>
              <c:symbol val="circle"/>
              <c:size val="5"/>
            </c:marker>
            <c:bubble3D val="0"/>
          </c:dPt>
          <c:dLbls>
            <c:showLegendKey val="0"/>
            <c:showVal val="0"/>
            <c:showCatName val="0"/>
            <c:showSerName val="1"/>
            <c:showPercent val="0"/>
            <c:showBubbleSize val="0"/>
            <c:showLeaderLines val="0"/>
          </c:dLbls>
          <c:xVal>
            <c:numRef>
              <c:f>'Project Portfolio Matrix'!$AI$9</c:f>
              <c:numCache>
                <c:formatCode>General</c:formatCode>
                <c:ptCount val="1"/>
                <c:pt idx="0">
                  <c:v>#N/A</c:v>
                </c:pt>
              </c:numCache>
            </c:numRef>
          </c:xVal>
          <c:yVal>
            <c:numRef>
              <c:f>'Project Portfolio Matrix'!$AJ$9</c:f>
              <c:numCache>
                <c:formatCode>General</c:formatCode>
                <c:ptCount val="1"/>
                <c:pt idx="0">
                  <c:v>#N/A</c:v>
                </c:pt>
              </c:numCache>
            </c:numRef>
          </c:yVal>
          <c:smooth val="0"/>
        </c:ser>
        <c:ser>
          <c:idx val="51"/>
          <c:order val="51"/>
          <c:tx>
            <c:strRef>
              <c:f>'Project Portfolio Matrix'!$AF$10</c:f>
              <c:strCache>
                <c:ptCount val="1"/>
                <c:pt idx="0">
                  <c:v>B</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Matrix'!$AI$10</c:f>
              <c:numCache>
                <c:formatCode>General</c:formatCode>
                <c:ptCount val="1"/>
                <c:pt idx="0">
                  <c:v>#N/A</c:v>
                </c:pt>
              </c:numCache>
            </c:numRef>
          </c:xVal>
          <c:yVal>
            <c:numRef>
              <c:f>'Project Portfolio Matrix'!$AJ$10</c:f>
              <c:numCache>
                <c:formatCode>General</c:formatCode>
                <c:ptCount val="1"/>
                <c:pt idx="0">
                  <c:v>#N/A</c:v>
                </c:pt>
              </c:numCache>
            </c:numRef>
          </c:yVal>
          <c:smooth val="0"/>
        </c:ser>
        <c:ser>
          <c:idx val="52"/>
          <c:order val="52"/>
          <c:tx>
            <c:strRef>
              <c:f>'Project Portfolio Matrix'!$AF$11</c:f>
              <c:strCache>
                <c:ptCount val="1"/>
                <c:pt idx="0">
                  <c:v>C</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Matrix'!$AI$11</c:f>
              <c:numCache>
                <c:formatCode>General</c:formatCode>
                <c:ptCount val="1"/>
                <c:pt idx="0">
                  <c:v>#N/A</c:v>
                </c:pt>
              </c:numCache>
            </c:numRef>
          </c:xVal>
          <c:yVal>
            <c:numRef>
              <c:f>'Project Portfolio Matrix'!$AJ$11</c:f>
              <c:numCache>
                <c:formatCode>General</c:formatCode>
                <c:ptCount val="1"/>
                <c:pt idx="0">
                  <c:v>#N/A</c:v>
                </c:pt>
              </c:numCache>
            </c:numRef>
          </c:yVal>
          <c:smooth val="0"/>
        </c:ser>
        <c:ser>
          <c:idx val="53"/>
          <c:order val="53"/>
          <c:tx>
            <c:strRef>
              <c:f>'Project Portfolio Matrix'!$AF$12</c:f>
              <c:strCache>
                <c:ptCount val="1"/>
                <c:pt idx="0">
                  <c:v>D</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Matrix'!$AI$12</c:f>
              <c:numCache>
                <c:formatCode>General</c:formatCode>
                <c:ptCount val="1"/>
                <c:pt idx="0">
                  <c:v>#N/A</c:v>
                </c:pt>
              </c:numCache>
            </c:numRef>
          </c:xVal>
          <c:yVal>
            <c:numRef>
              <c:f>'Project Portfolio Matrix'!$AJ$12</c:f>
              <c:numCache>
                <c:formatCode>General</c:formatCode>
                <c:ptCount val="1"/>
                <c:pt idx="0">
                  <c:v>#N/A</c:v>
                </c:pt>
              </c:numCache>
            </c:numRef>
          </c:yVal>
          <c:smooth val="0"/>
        </c:ser>
        <c:ser>
          <c:idx val="54"/>
          <c:order val="54"/>
          <c:tx>
            <c:strRef>
              <c:f>'Project Portfolio Matrix'!$AF$13</c:f>
              <c:strCache>
                <c:ptCount val="1"/>
                <c:pt idx="0">
                  <c:v>E</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Matrix'!$AI$13</c:f>
              <c:numCache>
                <c:formatCode>General</c:formatCode>
                <c:ptCount val="1"/>
                <c:pt idx="0">
                  <c:v>#N/A</c:v>
                </c:pt>
              </c:numCache>
            </c:numRef>
          </c:xVal>
          <c:yVal>
            <c:numRef>
              <c:f>'Project Portfolio Matrix'!$AJ$13</c:f>
              <c:numCache>
                <c:formatCode>General</c:formatCode>
                <c:ptCount val="1"/>
                <c:pt idx="0">
                  <c:v>#N/A</c:v>
                </c:pt>
              </c:numCache>
            </c:numRef>
          </c:yVal>
          <c:smooth val="0"/>
        </c:ser>
        <c:ser>
          <c:idx val="55"/>
          <c:order val="55"/>
          <c:tx>
            <c:strRef>
              <c:f>'Project Portfolio Matrix'!$AF$14</c:f>
              <c:strCache>
                <c:ptCount val="1"/>
                <c:pt idx="0">
                  <c:v>F</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Matrix'!$AI$14</c:f>
              <c:numCache>
                <c:formatCode>General</c:formatCode>
                <c:ptCount val="1"/>
                <c:pt idx="0">
                  <c:v>#N/A</c:v>
                </c:pt>
              </c:numCache>
            </c:numRef>
          </c:xVal>
          <c:yVal>
            <c:numRef>
              <c:f>'Project Portfolio Matrix'!$AJ$14</c:f>
              <c:numCache>
                <c:formatCode>General</c:formatCode>
                <c:ptCount val="1"/>
                <c:pt idx="0">
                  <c:v>#N/A</c:v>
                </c:pt>
              </c:numCache>
            </c:numRef>
          </c:yVal>
          <c:smooth val="0"/>
        </c:ser>
        <c:ser>
          <c:idx val="56"/>
          <c:order val="56"/>
          <c:tx>
            <c:strRef>
              <c:f>'Project Portfolio Matrix'!$AF$15</c:f>
              <c:strCache>
                <c:ptCount val="1"/>
                <c:pt idx="0">
                  <c:v>G</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Matrix'!$AI$15</c:f>
              <c:numCache>
                <c:formatCode>General</c:formatCode>
                <c:ptCount val="1"/>
                <c:pt idx="0">
                  <c:v>#N/A</c:v>
                </c:pt>
              </c:numCache>
            </c:numRef>
          </c:xVal>
          <c:yVal>
            <c:numRef>
              <c:f>'Project Portfolio Matrix'!$AJ$15</c:f>
              <c:numCache>
                <c:formatCode>General</c:formatCode>
                <c:ptCount val="1"/>
                <c:pt idx="0">
                  <c:v>#N/A</c:v>
                </c:pt>
              </c:numCache>
            </c:numRef>
          </c:yVal>
          <c:smooth val="0"/>
        </c:ser>
        <c:ser>
          <c:idx val="57"/>
          <c:order val="57"/>
          <c:tx>
            <c:strRef>
              <c:f>'Project Portfolio Matrix'!$AF$16</c:f>
              <c:strCache>
                <c:ptCount val="1"/>
                <c:pt idx="0">
                  <c:v>H</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Matrix'!$AI$16</c:f>
              <c:numCache>
                <c:formatCode>General</c:formatCode>
                <c:ptCount val="1"/>
                <c:pt idx="0">
                  <c:v>#N/A</c:v>
                </c:pt>
              </c:numCache>
            </c:numRef>
          </c:xVal>
          <c:yVal>
            <c:numRef>
              <c:f>'Project Portfolio Matrix'!$AJ$16</c:f>
              <c:numCache>
                <c:formatCode>General</c:formatCode>
                <c:ptCount val="1"/>
                <c:pt idx="0">
                  <c:v>#N/A</c:v>
                </c:pt>
              </c:numCache>
            </c:numRef>
          </c:yVal>
          <c:smooth val="0"/>
        </c:ser>
        <c:ser>
          <c:idx val="58"/>
          <c:order val="58"/>
          <c:tx>
            <c:strRef>
              <c:f>'Project Portfolio Matrix'!$AF$17</c:f>
              <c:strCache>
                <c:ptCount val="1"/>
                <c:pt idx="0">
                  <c:v>I</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Matrix'!$AI$17</c:f>
              <c:numCache>
                <c:formatCode>General</c:formatCode>
                <c:ptCount val="1"/>
                <c:pt idx="0">
                  <c:v>#N/A</c:v>
                </c:pt>
              </c:numCache>
            </c:numRef>
          </c:xVal>
          <c:yVal>
            <c:numRef>
              <c:f>'Project Portfolio Matrix'!$AJ$17</c:f>
              <c:numCache>
                <c:formatCode>General</c:formatCode>
                <c:ptCount val="1"/>
                <c:pt idx="0">
                  <c:v>#N/A</c:v>
                </c:pt>
              </c:numCache>
            </c:numRef>
          </c:yVal>
          <c:smooth val="0"/>
        </c:ser>
        <c:ser>
          <c:idx val="59"/>
          <c:order val="59"/>
          <c:tx>
            <c:strRef>
              <c:f>'Project Portfolio Matrix'!$AF$18</c:f>
              <c:strCache>
                <c:ptCount val="1"/>
                <c:pt idx="0">
                  <c:v>J</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Matrix'!$AI$18</c:f>
              <c:numCache>
                <c:formatCode>General</c:formatCode>
                <c:ptCount val="1"/>
                <c:pt idx="0">
                  <c:v>#N/A</c:v>
                </c:pt>
              </c:numCache>
            </c:numRef>
          </c:xVal>
          <c:yVal>
            <c:numRef>
              <c:f>'Project Portfolio Matrix'!$AJ$18</c:f>
              <c:numCache>
                <c:formatCode>General</c:formatCode>
                <c:ptCount val="1"/>
                <c:pt idx="0">
                  <c:v>#N/A</c:v>
                </c:pt>
              </c:numCache>
            </c:numRef>
          </c:yVal>
          <c:smooth val="0"/>
        </c:ser>
        <c:ser>
          <c:idx val="60"/>
          <c:order val="60"/>
          <c:tx>
            <c:strRef>
              <c:f>'Project Portfolio Matrix'!$AF$19</c:f>
              <c:strCache>
                <c:ptCount val="1"/>
                <c:pt idx="0">
                  <c:v>K</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Matrix'!$AI$19</c:f>
              <c:numCache>
                <c:formatCode>General</c:formatCode>
                <c:ptCount val="1"/>
                <c:pt idx="0">
                  <c:v>#N/A</c:v>
                </c:pt>
              </c:numCache>
            </c:numRef>
          </c:xVal>
          <c:yVal>
            <c:numRef>
              <c:f>'Project Portfolio Matrix'!$AJ$19</c:f>
              <c:numCache>
                <c:formatCode>General</c:formatCode>
                <c:ptCount val="1"/>
                <c:pt idx="0">
                  <c:v>#N/A</c:v>
                </c:pt>
              </c:numCache>
            </c:numRef>
          </c:yVal>
          <c:smooth val="0"/>
        </c:ser>
        <c:ser>
          <c:idx val="61"/>
          <c:order val="61"/>
          <c:tx>
            <c:strRef>
              <c:f>'Project Portfolio Matrix'!$AF$20</c:f>
              <c:strCache>
                <c:ptCount val="1"/>
                <c:pt idx="0">
                  <c:v>L</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Matrix'!$AI$20</c:f>
              <c:numCache>
                <c:formatCode>General</c:formatCode>
                <c:ptCount val="1"/>
                <c:pt idx="0">
                  <c:v>#N/A</c:v>
                </c:pt>
              </c:numCache>
            </c:numRef>
          </c:xVal>
          <c:yVal>
            <c:numRef>
              <c:f>'Project Portfolio Matrix'!$AJ$20</c:f>
              <c:numCache>
                <c:formatCode>General</c:formatCode>
                <c:ptCount val="1"/>
                <c:pt idx="0">
                  <c:v>#N/A</c:v>
                </c:pt>
              </c:numCache>
            </c:numRef>
          </c:yVal>
          <c:smooth val="0"/>
        </c:ser>
        <c:ser>
          <c:idx val="62"/>
          <c:order val="62"/>
          <c:tx>
            <c:strRef>
              <c:f>'Project Portfolio Matrix'!$AF$21</c:f>
              <c:strCache>
                <c:ptCount val="1"/>
                <c:pt idx="0">
                  <c:v>M</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Matrix'!$AI$21</c:f>
              <c:numCache>
                <c:formatCode>General</c:formatCode>
                <c:ptCount val="1"/>
                <c:pt idx="0">
                  <c:v>#N/A</c:v>
                </c:pt>
              </c:numCache>
            </c:numRef>
          </c:xVal>
          <c:yVal>
            <c:numRef>
              <c:f>'Project Portfolio Matrix'!$AJ$21</c:f>
              <c:numCache>
                <c:formatCode>General</c:formatCode>
                <c:ptCount val="1"/>
                <c:pt idx="0">
                  <c:v>#N/A</c:v>
                </c:pt>
              </c:numCache>
            </c:numRef>
          </c:yVal>
          <c:smooth val="0"/>
        </c:ser>
        <c:ser>
          <c:idx val="63"/>
          <c:order val="63"/>
          <c:tx>
            <c:strRef>
              <c:f>'Project Portfolio Matrix'!$AF$22</c:f>
              <c:strCache>
                <c:ptCount val="1"/>
                <c:pt idx="0">
                  <c:v>N</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Matrix'!$AI$22</c:f>
              <c:numCache>
                <c:formatCode>General</c:formatCode>
                <c:ptCount val="1"/>
                <c:pt idx="0">
                  <c:v>#N/A</c:v>
                </c:pt>
              </c:numCache>
            </c:numRef>
          </c:xVal>
          <c:yVal>
            <c:numRef>
              <c:f>'Project Portfolio Matrix'!$AJ$22</c:f>
              <c:numCache>
                <c:formatCode>General</c:formatCode>
                <c:ptCount val="1"/>
                <c:pt idx="0">
                  <c:v>#N/A</c:v>
                </c:pt>
              </c:numCache>
            </c:numRef>
          </c:yVal>
          <c:smooth val="0"/>
        </c:ser>
        <c:ser>
          <c:idx val="64"/>
          <c:order val="64"/>
          <c:tx>
            <c:strRef>
              <c:f>'Project Portfolio Matrix'!$AF$23</c:f>
              <c:strCache>
                <c:ptCount val="1"/>
                <c:pt idx="0">
                  <c:v>O</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Matrix'!$AI$23</c:f>
              <c:numCache>
                <c:formatCode>General</c:formatCode>
                <c:ptCount val="1"/>
                <c:pt idx="0">
                  <c:v>#N/A</c:v>
                </c:pt>
              </c:numCache>
            </c:numRef>
          </c:xVal>
          <c:yVal>
            <c:numRef>
              <c:f>'Project Portfolio Matrix'!$AJ$23</c:f>
              <c:numCache>
                <c:formatCode>General</c:formatCode>
                <c:ptCount val="1"/>
                <c:pt idx="0">
                  <c:v>#N/A</c:v>
                </c:pt>
              </c:numCache>
            </c:numRef>
          </c:yVal>
          <c:smooth val="0"/>
        </c:ser>
        <c:ser>
          <c:idx val="65"/>
          <c:order val="65"/>
          <c:tx>
            <c:strRef>
              <c:f>'Project Portfolio Matrix'!$AF$24</c:f>
              <c:strCache>
                <c:ptCount val="1"/>
                <c:pt idx="0">
                  <c:v>P</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Matrix'!$AI$24</c:f>
              <c:numCache>
                <c:formatCode>General</c:formatCode>
                <c:ptCount val="1"/>
                <c:pt idx="0">
                  <c:v>#N/A</c:v>
                </c:pt>
              </c:numCache>
            </c:numRef>
          </c:xVal>
          <c:yVal>
            <c:numRef>
              <c:f>'Project Portfolio Matrix'!$AJ$24</c:f>
              <c:numCache>
                <c:formatCode>General</c:formatCode>
                <c:ptCount val="1"/>
                <c:pt idx="0">
                  <c:v>#N/A</c:v>
                </c:pt>
              </c:numCache>
            </c:numRef>
          </c:yVal>
          <c:smooth val="0"/>
        </c:ser>
        <c:ser>
          <c:idx val="66"/>
          <c:order val="66"/>
          <c:tx>
            <c:strRef>
              <c:f>'Project Portfolio Matrix'!$AF$25</c:f>
              <c:strCache>
                <c:ptCount val="1"/>
                <c:pt idx="0">
                  <c:v>Q</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Matrix'!$AI$25</c:f>
              <c:numCache>
                <c:formatCode>General</c:formatCode>
                <c:ptCount val="1"/>
                <c:pt idx="0">
                  <c:v>#N/A</c:v>
                </c:pt>
              </c:numCache>
            </c:numRef>
          </c:xVal>
          <c:yVal>
            <c:numRef>
              <c:f>'Project Portfolio Matrix'!$AJ$25</c:f>
              <c:numCache>
                <c:formatCode>General</c:formatCode>
                <c:ptCount val="1"/>
                <c:pt idx="0">
                  <c:v>#N/A</c:v>
                </c:pt>
              </c:numCache>
            </c:numRef>
          </c:yVal>
          <c:smooth val="0"/>
        </c:ser>
        <c:ser>
          <c:idx val="67"/>
          <c:order val="67"/>
          <c:tx>
            <c:strRef>
              <c:f>'Project Portfolio Matrix'!$AF$26</c:f>
              <c:strCache>
                <c:ptCount val="1"/>
                <c:pt idx="0">
                  <c:v>R</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Matrix'!$AI$26</c:f>
              <c:numCache>
                <c:formatCode>General</c:formatCode>
                <c:ptCount val="1"/>
                <c:pt idx="0">
                  <c:v>#N/A</c:v>
                </c:pt>
              </c:numCache>
            </c:numRef>
          </c:xVal>
          <c:yVal>
            <c:numRef>
              <c:f>'Project Portfolio Matrix'!$AJ$26</c:f>
              <c:numCache>
                <c:formatCode>General</c:formatCode>
                <c:ptCount val="1"/>
                <c:pt idx="0">
                  <c:v>#N/A</c:v>
                </c:pt>
              </c:numCache>
            </c:numRef>
          </c:yVal>
          <c:smooth val="0"/>
        </c:ser>
        <c:ser>
          <c:idx val="68"/>
          <c:order val="68"/>
          <c:tx>
            <c:strRef>
              <c:f>'Project Portfolio Matrix'!$AF$27</c:f>
              <c:strCache>
                <c:ptCount val="1"/>
                <c:pt idx="0">
                  <c:v>S</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Matrix'!$AI$27</c:f>
              <c:numCache>
                <c:formatCode>General</c:formatCode>
                <c:ptCount val="1"/>
                <c:pt idx="0">
                  <c:v>#N/A</c:v>
                </c:pt>
              </c:numCache>
            </c:numRef>
          </c:xVal>
          <c:yVal>
            <c:numRef>
              <c:f>'Project Portfolio Matrix'!$AJ$27</c:f>
              <c:numCache>
                <c:formatCode>General</c:formatCode>
                <c:ptCount val="1"/>
                <c:pt idx="0">
                  <c:v>#N/A</c:v>
                </c:pt>
              </c:numCache>
            </c:numRef>
          </c:yVal>
          <c:smooth val="0"/>
        </c:ser>
        <c:ser>
          <c:idx val="69"/>
          <c:order val="69"/>
          <c:tx>
            <c:strRef>
              <c:f>'Project Portfolio Matrix'!$AF$28</c:f>
              <c:strCache>
                <c:ptCount val="1"/>
                <c:pt idx="0">
                  <c:v>T</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Matrix'!$AI$28</c:f>
              <c:numCache>
                <c:formatCode>General</c:formatCode>
                <c:ptCount val="1"/>
                <c:pt idx="0">
                  <c:v>#N/A</c:v>
                </c:pt>
              </c:numCache>
            </c:numRef>
          </c:xVal>
          <c:yVal>
            <c:numRef>
              <c:f>'Project Portfolio Matrix'!$AJ$28</c:f>
              <c:numCache>
                <c:formatCode>General</c:formatCode>
                <c:ptCount val="1"/>
                <c:pt idx="0">
                  <c:v>#N/A</c:v>
                </c:pt>
              </c:numCache>
            </c:numRef>
          </c:yVal>
          <c:smooth val="0"/>
        </c:ser>
        <c:ser>
          <c:idx val="70"/>
          <c:order val="70"/>
          <c:tx>
            <c:strRef>
              <c:f>'Project Portfolio Matrix'!$AF$29</c:f>
              <c:strCache>
                <c:ptCount val="1"/>
                <c:pt idx="0">
                  <c:v>U</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Matrix'!$AI$29</c:f>
              <c:numCache>
                <c:formatCode>General</c:formatCode>
                <c:ptCount val="1"/>
                <c:pt idx="0">
                  <c:v>#N/A</c:v>
                </c:pt>
              </c:numCache>
            </c:numRef>
          </c:xVal>
          <c:yVal>
            <c:numRef>
              <c:f>'Project Portfolio Matrix'!$AJ$29</c:f>
              <c:numCache>
                <c:formatCode>General</c:formatCode>
                <c:ptCount val="1"/>
                <c:pt idx="0">
                  <c:v>#N/A</c:v>
                </c:pt>
              </c:numCache>
            </c:numRef>
          </c:yVal>
          <c:smooth val="0"/>
        </c:ser>
        <c:ser>
          <c:idx val="71"/>
          <c:order val="71"/>
          <c:tx>
            <c:strRef>
              <c:f>'Project Portfolio Matrix'!$AF$30</c:f>
              <c:strCache>
                <c:ptCount val="1"/>
                <c:pt idx="0">
                  <c:v>V</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Matrix'!$AI$30</c:f>
              <c:numCache>
                <c:formatCode>General</c:formatCode>
                <c:ptCount val="1"/>
                <c:pt idx="0">
                  <c:v>#N/A</c:v>
                </c:pt>
              </c:numCache>
            </c:numRef>
          </c:xVal>
          <c:yVal>
            <c:numRef>
              <c:f>'Project Portfolio Matrix'!$AJ$30</c:f>
              <c:numCache>
                <c:formatCode>General</c:formatCode>
                <c:ptCount val="1"/>
                <c:pt idx="0">
                  <c:v>#N/A</c:v>
                </c:pt>
              </c:numCache>
            </c:numRef>
          </c:yVal>
          <c:smooth val="0"/>
        </c:ser>
        <c:ser>
          <c:idx val="72"/>
          <c:order val="72"/>
          <c:tx>
            <c:strRef>
              <c:f>'Project Portfolio Matrix'!$AF$31</c:f>
              <c:strCache>
                <c:ptCount val="1"/>
                <c:pt idx="0">
                  <c:v>W</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Matrix'!$AI$31</c:f>
              <c:numCache>
                <c:formatCode>General</c:formatCode>
                <c:ptCount val="1"/>
                <c:pt idx="0">
                  <c:v>#N/A</c:v>
                </c:pt>
              </c:numCache>
            </c:numRef>
          </c:xVal>
          <c:yVal>
            <c:numRef>
              <c:f>'Project Portfolio Matrix'!$AJ$31</c:f>
              <c:numCache>
                <c:formatCode>General</c:formatCode>
                <c:ptCount val="1"/>
                <c:pt idx="0">
                  <c:v>#N/A</c:v>
                </c:pt>
              </c:numCache>
            </c:numRef>
          </c:yVal>
          <c:smooth val="0"/>
        </c:ser>
        <c:ser>
          <c:idx val="73"/>
          <c:order val="73"/>
          <c:tx>
            <c:strRef>
              <c:f>'Project Portfolio Matrix'!$AF$32</c:f>
              <c:strCache>
                <c:ptCount val="1"/>
                <c:pt idx="0">
                  <c:v>X</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Matrix'!$AI$32</c:f>
              <c:numCache>
                <c:formatCode>General</c:formatCode>
                <c:ptCount val="1"/>
                <c:pt idx="0">
                  <c:v>#N/A</c:v>
                </c:pt>
              </c:numCache>
            </c:numRef>
          </c:xVal>
          <c:yVal>
            <c:numRef>
              <c:f>'Project Portfolio Matrix'!$AJ$32</c:f>
              <c:numCache>
                <c:formatCode>General</c:formatCode>
                <c:ptCount val="1"/>
                <c:pt idx="0">
                  <c:v>#N/A</c:v>
                </c:pt>
              </c:numCache>
            </c:numRef>
          </c:yVal>
          <c:smooth val="0"/>
        </c:ser>
        <c:ser>
          <c:idx val="74"/>
          <c:order val="74"/>
          <c:tx>
            <c:strRef>
              <c:f>'Project Portfolio Matrix'!$AF$33</c:f>
              <c:strCache>
                <c:ptCount val="1"/>
                <c:pt idx="0">
                  <c:v>Y</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Matrix'!$AI$33</c:f>
              <c:numCache>
                <c:formatCode>General</c:formatCode>
                <c:ptCount val="1"/>
                <c:pt idx="0">
                  <c:v>#N/A</c:v>
                </c:pt>
              </c:numCache>
            </c:numRef>
          </c:xVal>
          <c:yVal>
            <c:numRef>
              <c:f>'Project Portfolio Matrix'!$AJ$33</c:f>
              <c:numCache>
                <c:formatCode>General</c:formatCode>
                <c:ptCount val="1"/>
                <c:pt idx="0">
                  <c:v>#N/A</c:v>
                </c:pt>
              </c:numCache>
            </c:numRef>
          </c:yVal>
          <c:smooth val="0"/>
        </c:ser>
        <c:ser>
          <c:idx val="75"/>
          <c:order val="75"/>
          <c:tx>
            <c:strRef>
              <c:f>'Project Portfolio Matrix'!$AF$34</c:f>
              <c:strCache>
                <c:ptCount val="1"/>
                <c:pt idx="0">
                  <c:v>Z</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Matrix'!$AI$34</c:f>
              <c:numCache>
                <c:formatCode>General</c:formatCode>
                <c:ptCount val="1"/>
                <c:pt idx="0">
                  <c:v>#N/A</c:v>
                </c:pt>
              </c:numCache>
            </c:numRef>
          </c:xVal>
          <c:yVal>
            <c:numRef>
              <c:f>'Project Portfolio Matrix'!$AJ$34</c:f>
              <c:numCache>
                <c:formatCode>General</c:formatCode>
                <c:ptCount val="1"/>
                <c:pt idx="0">
                  <c:v>#N/A</c:v>
                </c:pt>
              </c:numCache>
            </c:numRef>
          </c:yVal>
          <c:smooth val="0"/>
        </c:ser>
        <c:ser>
          <c:idx val="76"/>
          <c:order val="76"/>
          <c:tx>
            <c:strRef>
              <c:f>'Project Portfolio Matrix'!$AF$35</c:f>
              <c:strCache>
                <c:ptCount val="1"/>
                <c:pt idx="0">
                  <c:v>AA</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Matrix'!$AI$35</c:f>
              <c:numCache>
                <c:formatCode>General</c:formatCode>
                <c:ptCount val="1"/>
                <c:pt idx="0">
                  <c:v>#N/A</c:v>
                </c:pt>
              </c:numCache>
            </c:numRef>
          </c:xVal>
          <c:yVal>
            <c:numRef>
              <c:f>'Project Portfolio Matrix'!$AJ$35</c:f>
              <c:numCache>
                <c:formatCode>General</c:formatCode>
                <c:ptCount val="1"/>
                <c:pt idx="0">
                  <c:v>#N/A</c:v>
                </c:pt>
              </c:numCache>
            </c:numRef>
          </c:yVal>
          <c:smooth val="0"/>
        </c:ser>
        <c:ser>
          <c:idx val="77"/>
          <c:order val="77"/>
          <c:tx>
            <c:strRef>
              <c:f>'Project Portfolio Matrix'!$AF$36</c:f>
              <c:strCache>
                <c:ptCount val="1"/>
                <c:pt idx="0">
                  <c:v>AB</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Matrix'!$AI$36</c:f>
              <c:numCache>
                <c:formatCode>General</c:formatCode>
                <c:ptCount val="1"/>
                <c:pt idx="0">
                  <c:v>#N/A</c:v>
                </c:pt>
              </c:numCache>
            </c:numRef>
          </c:xVal>
          <c:yVal>
            <c:numRef>
              <c:f>'Project Portfolio Matrix'!$AJ$36</c:f>
              <c:numCache>
                <c:formatCode>General</c:formatCode>
                <c:ptCount val="1"/>
                <c:pt idx="0">
                  <c:v>#N/A</c:v>
                </c:pt>
              </c:numCache>
            </c:numRef>
          </c:yVal>
          <c:smooth val="0"/>
        </c:ser>
        <c:ser>
          <c:idx val="78"/>
          <c:order val="78"/>
          <c:tx>
            <c:strRef>
              <c:f>'Project Portfolio Matrix'!$AF$37</c:f>
              <c:strCache>
                <c:ptCount val="1"/>
                <c:pt idx="0">
                  <c:v>AC</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Matrix'!$AI$37</c:f>
              <c:numCache>
                <c:formatCode>General</c:formatCode>
                <c:ptCount val="1"/>
                <c:pt idx="0">
                  <c:v>#N/A</c:v>
                </c:pt>
              </c:numCache>
            </c:numRef>
          </c:xVal>
          <c:yVal>
            <c:numRef>
              <c:f>'Project Portfolio Matrix'!$AJ$37</c:f>
              <c:numCache>
                <c:formatCode>General</c:formatCode>
                <c:ptCount val="1"/>
                <c:pt idx="0">
                  <c:v>#N/A</c:v>
                </c:pt>
              </c:numCache>
            </c:numRef>
          </c:yVal>
          <c:smooth val="0"/>
        </c:ser>
        <c:ser>
          <c:idx val="79"/>
          <c:order val="79"/>
          <c:tx>
            <c:strRef>
              <c:f>'Project Portfolio Matrix'!$AF$38</c:f>
              <c:strCache>
                <c:ptCount val="1"/>
                <c:pt idx="0">
                  <c:v>AD</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Matrix'!$AI$38</c:f>
              <c:numCache>
                <c:formatCode>General</c:formatCode>
                <c:ptCount val="1"/>
                <c:pt idx="0">
                  <c:v>#N/A</c:v>
                </c:pt>
              </c:numCache>
            </c:numRef>
          </c:xVal>
          <c:yVal>
            <c:numRef>
              <c:f>'Project Portfolio Matrix'!$AJ$38</c:f>
              <c:numCache>
                <c:formatCode>General</c:formatCode>
                <c:ptCount val="1"/>
                <c:pt idx="0">
                  <c:v>#N/A</c:v>
                </c:pt>
              </c:numCache>
            </c:numRef>
          </c:yVal>
          <c:smooth val="0"/>
        </c:ser>
        <c:ser>
          <c:idx val="80"/>
          <c:order val="80"/>
          <c:tx>
            <c:strRef>
              <c:f>'Project Portfolio Matrix'!$AF$39</c:f>
              <c:strCache>
                <c:ptCount val="1"/>
                <c:pt idx="0">
                  <c:v>AE</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Matrix'!$AI$39</c:f>
              <c:numCache>
                <c:formatCode>General</c:formatCode>
                <c:ptCount val="1"/>
                <c:pt idx="0">
                  <c:v>#N/A</c:v>
                </c:pt>
              </c:numCache>
            </c:numRef>
          </c:xVal>
          <c:yVal>
            <c:numRef>
              <c:f>'Project Portfolio Matrix'!$AJ$39</c:f>
              <c:numCache>
                <c:formatCode>General</c:formatCode>
                <c:ptCount val="1"/>
                <c:pt idx="0">
                  <c:v>#N/A</c:v>
                </c:pt>
              </c:numCache>
            </c:numRef>
          </c:yVal>
          <c:smooth val="0"/>
        </c:ser>
        <c:ser>
          <c:idx val="81"/>
          <c:order val="81"/>
          <c:tx>
            <c:strRef>
              <c:f>'Project Portfolio Matrix'!$AF$40</c:f>
              <c:strCache>
                <c:ptCount val="1"/>
                <c:pt idx="0">
                  <c:v>AF</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Matrix'!$AI$40</c:f>
              <c:numCache>
                <c:formatCode>General</c:formatCode>
                <c:ptCount val="1"/>
                <c:pt idx="0">
                  <c:v>#N/A</c:v>
                </c:pt>
              </c:numCache>
            </c:numRef>
          </c:xVal>
          <c:yVal>
            <c:numRef>
              <c:f>'Project Portfolio Matrix'!$AJ$40</c:f>
              <c:numCache>
                <c:formatCode>General</c:formatCode>
                <c:ptCount val="1"/>
                <c:pt idx="0">
                  <c:v>#N/A</c:v>
                </c:pt>
              </c:numCache>
            </c:numRef>
          </c:yVal>
          <c:smooth val="0"/>
        </c:ser>
        <c:ser>
          <c:idx val="82"/>
          <c:order val="82"/>
          <c:tx>
            <c:strRef>
              <c:f>'Project Portfolio Matrix'!$AF$41</c:f>
              <c:strCache>
                <c:ptCount val="1"/>
                <c:pt idx="0">
                  <c:v>AG</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Matrix'!$AI$41</c:f>
              <c:numCache>
                <c:formatCode>General</c:formatCode>
                <c:ptCount val="1"/>
                <c:pt idx="0">
                  <c:v>#N/A</c:v>
                </c:pt>
              </c:numCache>
            </c:numRef>
          </c:xVal>
          <c:yVal>
            <c:numRef>
              <c:f>'Project Portfolio Matrix'!$AJ$41</c:f>
              <c:numCache>
                <c:formatCode>General</c:formatCode>
                <c:ptCount val="1"/>
                <c:pt idx="0">
                  <c:v>#N/A</c:v>
                </c:pt>
              </c:numCache>
            </c:numRef>
          </c:yVal>
          <c:smooth val="0"/>
        </c:ser>
        <c:ser>
          <c:idx val="83"/>
          <c:order val="83"/>
          <c:tx>
            <c:strRef>
              <c:f>'Project Portfolio Matrix'!$AF$42</c:f>
              <c:strCache>
                <c:ptCount val="1"/>
                <c:pt idx="0">
                  <c:v>AH</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Matrix'!$AI$42</c:f>
              <c:numCache>
                <c:formatCode>General</c:formatCode>
                <c:ptCount val="1"/>
                <c:pt idx="0">
                  <c:v>#N/A</c:v>
                </c:pt>
              </c:numCache>
            </c:numRef>
          </c:xVal>
          <c:yVal>
            <c:numRef>
              <c:f>'Project Portfolio Matrix'!$AJ$42</c:f>
              <c:numCache>
                <c:formatCode>General</c:formatCode>
                <c:ptCount val="1"/>
                <c:pt idx="0">
                  <c:v>#N/A</c:v>
                </c:pt>
              </c:numCache>
            </c:numRef>
          </c:yVal>
          <c:smooth val="0"/>
        </c:ser>
        <c:ser>
          <c:idx val="84"/>
          <c:order val="84"/>
          <c:tx>
            <c:strRef>
              <c:f>'Project Portfolio Matrix'!$AF$43</c:f>
              <c:strCache>
                <c:ptCount val="1"/>
                <c:pt idx="0">
                  <c:v>AI</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Matrix'!$AI$43</c:f>
              <c:numCache>
                <c:formatCode>General</c:formatCode>
                <c:ptCount val="1"/>
                <c:pt idx="0">
                  <c:v>#N/A</c:v>
                </c:pt>
              </c:numCache>
            </c:numRef>
          </c:xVal>
          <c:yVal>
            <c:numRef>
              <c:f>'Project Portfolio Matrix'!$AJ$43</c:f>
              <c:numCache>
                <c:formatCode>General</c:formatCode>
                <c:ptCount val="1"/>
                <c:pt idx="0">
                  <c:v>#N/A</c:v>
                </c:pt>
              </c:numCache>
            </c:numRef>
          </c:yVal>
          <c:smooth val="0"/>
        </c:ser>
        <c:ser>
          <c:idx val="85"/>
          <c:order val="85"/>
          <c:tx>
            <c:strRef>
              <c:f>'Project Portfolio Matrix'!$AF$44</c:f>
              <c:strCache>
                <c:ptCount val="1"/>
                <c:pt idx="0">
                  <c:v>AJ</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Matrix'!$AI$44</c:f>
              <c:numCache>
                <c:formatCode>General</c:formatCode>
                <c:ptCount val="1"/>
                <c:pt idx="0">
                  <c:v>#N/A</c:v>
                </c:pt>
              </c:numCache>
            </c:numRef>
          </c:xVal>
          <c:yVal>
            <c:numRef>
              <c:f>'Project Portfolio Matrix'!$AJ$44</c:f>
              <c:numCache>
                <c:formatCode>General</c:formatCode>
                <c:ptCount val="1"/>
                <c:pt idx="0">
                  <c:v>#N/A</c:v>
                </c:pt>
              </c:numCache>
            </c:numRef>
          </c:yVal>
          <c:smooth val="0"/>
        </c:ser>
        <c:ser>
          <c:idx val="86"/>
          <c:order val="86"/>
          <c:tx>
            <c:strRef>
              <c:f>'Project Portfolio Matrix'!$AF$45</c:f>
              <c:strCache>
                <c:ptCount val="1"/>
                <c:pt idx="0">
                  <c:v>AK</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Matrix'!$AI$45</c:f>
              <c:numCache>
                <c:formatCode>General</c:formatCode>
                <c:ptCount val="1"/>
                <c:pt idx="0">
                  <c:v>#N/A</c:v>
                </c:pt>
              </c:numCache>
            </c:numRef>
          </c:xVal>
          <c:yVal>
            <c:numRef>
              <c:f>'Project Portfolio Matrix'!$AJ$45</c:f>
              <c:numCache>
                <c:formatCode>General</c:formatCode>
                <c:ptCount val="1"/>
                <c:pt idx="0">
                  <c:v>#N/A</c:v>
                </c:pt>
              </c:numCache>
            </c:numRef>
          </c:yVal>
          <c:smooth val="0"/>
        </c:ser>
        <c:ser>
          <c:idx val="87"/>
          <c:order val="87"/>
          <c:tx>
            <c:strRef>
              <c:f>'Project Portfolio Matrix'!$AF$46</c:f>
              <c:strCache>
                <c:ptCount val="1"/>
                <c:pt idx="0">
                  <c:v>AL</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Matrix'!$AI$46</c:f>
              <c:numCache>
                <c:formatCode>General</c:formatCode>
                <c:ptCount val="1"/>
                <c:pt idx="0">
                  <c:v>#N/A</c:v>
                </c:pt>
              </c:numCache>
            </c:numRef>
          </c:xVal>
          <c:yVal>
            <c:numRef>
              <c:f>'Project Portfolio Matrix'!$AJ$46</c:f>
              <c:numCache>
                <c:formatCode>General</c:formatCode>
                <c:ptCount val="1"/>
                <c:pt idx="0">
                  <c:v>#N/A</c:v>
                </c:pt>
              </c:numCache>
            </c:numRef>
          </c:yVal>
          <c:smooth val="0"/>
        </c:ser>
        <c:ser>
          <c:idx val="88"/>
          <c:order val="88"/>
          <c:tx>
            <c:strRef>
              <c:f>'Project Portfolio Matrix'!$AF$47</c:f>
              <c:strCache>
                <c:ptCount val="1"/>
                <c:pt idx="0">
                  <c:v>AM</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Matrix'!$AI$47</c:f>
              <c:numCache>
                <c:formatCode>General</c:formatCode>
                <c:ptCount val="1"/>
                <c:pt idx="0">
                  <c:v>#N/A</c:v>
                </c:pt>
              </c:numCache>
            </c:numRef>
          </c:xVal>
          <c:yVal>
            <c:numRef>
              <c:f>'Project Portfolio Matrix'!$AJ$47</c:f>
              <c:numCache>
                <c:formatCode>General</c:formatCode>
                <c:ptCount val="1"/>
                <c:pt idx="0">
                  <c:v>#N/A</c:v>
                </c:pt>
              </c:numCache>
            </c:numRef>
          </c:yVal>
          <c:smooth val="0"/>
        </c:ser>
        <c:ser>
          <c:idx val="89"/>
          <c:order val="89"/>
          <c:tx>
            <c:strRef>
              <c:f>'Project Portfolio Matrix'!$AF$48</c:f>
              <c:strCache>
                <c:ptCount val="1"/>
                <c:pt idx="0">
                  <c:v>AN</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Matrix'!$AI$48</c:f>
              <c:numCache>
                <c:formatCode>General</c:formatCode>
                <c:ptCount val="1"/>
                <c:pt idx="0">
                  <c:v>#N/A</c:v>
                </c:pt>
              </c:numCache>
            </c:numRef>
          </c:xVal>
          <c:yVal>
            <c:numRef>
              <c:f>'Project Portfolio Matrix'!$AJ$48</c:f>
              <c:numCache>
                <c:formatCode>General</c:formatCode>
                <c:ptCount val="1"/>
                <c:pt idx="0">
                  <c:v>#N/A</c:v>
                </c:pt>
              </c:numCache>
            </c:numRef>
          </c:yVal>
          <c:smooth val="0"/>
        </c:ser>
        <c:ser>
          <c:idx val="90"/>
          <c:order val="90"/>
          <c:tx>
            <c:strRef>
              <c:f>'Project Portfolio Matrix'!$AF$49</c:f>
              <c:strCache>
                <c:ptCount val="1"/>
                <c:pt idx="0">
                  <c:v>AO</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Matrix'!$AI$49</c:f>
              <c:numCache>
                <c:formatCode>General</c:formatCode>
                <c:ptCount val="1"/>
                <c:pt idx="0">
                  <c:v>#N/A</c:v>
                </c:pt>
              </c:numCache>
            </c:numRef>
          </c:xVal>
          <c:yVal>
            <c:numRef>
              <c:f>'Project Portfolio Matrix'!$AJ$49</c:f>
              <c:numCache>
                <c:formatCode>General</c:formatCode>
                <c:ptCount val="1"/>
                <c:pt idx="0">
                  <c:v>#N/A</c:v>
                </c:pt>
              </c:numCache>
            </c:numRef>
          </c:yVal>
          <c:smooth val="0"/>
        </c:ser>
        <c:ser>
          <c:idx val="91"/>
          <c:order val="91"/>
          <c:tx>
            <c:strRef>
              <c:f>'Project Portfolio Matrix'!$AF$50</c:f>
              <c:strCache>
                <c:ptCount val="1"/>
                <c:pt idx="0">
                  <c:v>AP</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Matrix'!$AI$50</c:f>
              <c:numCache>
                <c:formatCode>General</c:formatCode>
                <c:ptCount val="1"/>
                <c:pt idx="0">
                  <c:v>#N/A</c:v>
                </c:pt>
              </c:numCache>
            </c:numRef>
          </c:xVal>
          <c:yVal>
            <c:numRef>
              <c:f>'Project Portfolio Matrix'!$AJ$50</c:f>
              <c:numCache>
                <c:formatCode>General</c:formatCode>
                <c:ptCount val="1"/>
                <c:pt idx="0">
                  <c:v>#N/A</c:v>
                </c:pt>
              </c:numCache>
            </c:numRef>
          </c:yVal>
          <c:smooth val="0"/>
        </c:ser>
        <c:ser>
          <c:idx val="92"/>
          <c:order val="92"/>
          <c:tx>
            <c:strRef>
              <c:f>'Project Portfolio Matrix'!$AF$51</c:f>
              <c:strCache>
                <c:ptCount val="1"/>
                <c:pt idx="0">
                  <c:v>AQ</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Matrix'!$AI$51</c:f>
              <c:numCache>
                <c:formatCode>General</c:formatCode>
                <c:ptCount val="1"/>
                <c:pt idx="0">
                  <c:v>#N/A</c:v>
                </c:pt>
              </c:numCache>
            </c:numRef>
          </c:xVal>
          <c:yVal>
            <c:numRef>
              <c:f>'Project Portfolio Matrix'!$AJ$51</c:f>
              <c:numCache>
                <c:formatCode>General</c:formatCode>
                <c:ptCount val="1"/>
                <c:pt idx="0">
                  <c:v>#N/A</c:v>
                </c:pt>
              </c:numCache>
            </c:numRef>
          </c:yVal>
          <c:smooth val="0"/>
        </c:ser>
        <c:ser>
          <c:idx val="93"/>
          <c:order val="93"/>
          <c:tx>
            <c:strRef>
              <c:f>'Project Portfolio Matrix'!$AF$52</c:f>
              <c:strCache>
                <c:ptCount val="1"/>
                <c:pt idx="0">
                  <c:v>AR</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Matrix'!$AI$52</c:f>
              <c:numCache>
                <c:formatCode>General</c:formatCode>
                <c:ptCount val="1"/>
                <c:pt idx="0">
                  <c:v>#N/A</c:v>
                </c:pt>
              </c:numCache>
            </c:numRef>
          </c:xVal>
          <c:yVal>
            <c:numRef>
              <c:f>'Project Portfolio Matrix'!$AJ$52</c:f>
              <c:numCache>
                <c:formatCode>General</c:formatCode>
                <c:ptCount val="1"/>
                <c:pt idx="0">
                  <c:v>#N/A</c:v>
                </c:pt>
              </c:numCache>
            </c:numRef>
          </c:yVal>
          <c:smooth val="0"/>
        </c:ser>
        <c:ser>
          <c:idx val="94"/>
          <c:order val="94"/>
          <c:tx>
            <c:strRef>
              <c:f>'Project Portfolio Matrix'!$AF$53</c:f>
              <c:strCache>
                <c:ptCount val="1"/>
                <c:pt idx="0">
                  <c:v>AS</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Matrix'!$AI$53</c:f>
              <c:numCache>
                <c:formatCode>General</c:formatCode>
                <c:ptCount val="1"/>
                <c:pt idx="0">
                  <c:v>#N/A</c:v>
                </c:pt>
              </c:numCache>
            </c:numRef>
          </c:xVal>
          <c:yVal>
            <c:numRef>
              <c:f>'Project Portfolio Matrix'!$AJ$53</c:f>
              <c:numCache>
                <c:formatCode>General</c:formatCode>
                <c:ptCount val="1"/>
                <c:pt idx="0">
                  <c:v>#N/A</c:v>
                </c:pt>
              </c:numCache>
            </c:numRef>
          </c:yVal>
          <c:smooth val="0"/>
        </c:ser>
        <c:ser>
          <c:idx val="95"/>
          <c:order val="95"/>
          <c:tx>
            <c:strRef>
              <c:f>'Project Portfolio Matrix'!$AF$54</c:f>
              <c:strCache>
                <c:ptCount val="1"/>
                <c:pt idx="0">
                  <c:v>AT</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Matrix'!$AI$54</c:f>
              <c:numCache>
                <c:formatCode>General</c:formatCode>
                <c:ptCount val="1"/>
                <c:pt idx="0">
                  <c:v>#N/A</c:v>
                </c:pt>
              </c:numCache>
            </c:numRef>
          </c:xVal>
          <c:yVal>
            <c:numRef>
              <c:f>'Project Portfolio Matrix'!$AJ$54</c:f>
              <c:numCache>
                <c:formatCode>General</c:formatCode>
                <c:ptCount val="1"/>
                <c:pt idx="0">
                  <c:v>#N/A</c:v>
                </c:pt>
              </c:numCache>
            </c:numRef>
          </c:yVal>
          <c:smooth val="0"/>
        </c:ser>
        <c:ser>
          <c:idx val="96"/>
          <c:order val="96"/>
          <c:tx>
            <c:strRef>
              <c:f>'Project Portfolio Matrix'!$AF$55</c:f>
              <c:strCache>
                <c:ptCount val="1"/>
                <c:pt idx="0">
                  <c:v>AU</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Matrix'!$AI$55</c:f>
              <c:numCache>
                <c:formatCode>General</c:formatCode>
                <c:ptCount val="1"/>
                <c:pt idx="0">
                  <c:v>#N/A</c:v>
                </c:pt>
              </c:numCache>
            </c:numRef>
          </c:xVal>
          <c:yVal>
            <c:numRef>
              <c:f>'Project Portfolio Matrix'!$AJ$55</c:f>
              <c:numCache>
                <c:formatCode>General</c:formatCode>
                <c:ptCount val="1"/>
                <c:pt idx="0">
                  <c:v>#N/A</c:v>
                </c:pt>
              </c:numCache>
            </c:numRef>
          </c:yVal>
          <c:smooth val="0"/>
        </c:ser>
        <c:ser>
          <c:idx val="97"/>
          <c:order val="97"/>
          <c:tx>
            <c:strRef>
              <c:f>'Project Portfolio Matrix'!$AF$56</c:f>
              <c:strCache>
                <c:ptCount val="1"/>
                <c:pt idx="0">
                  <c:v>AV</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Matrix'!$AI$56</c:f>
              <c:numCache>
                <c:formatCode>General</c:formatCode>
                <c:ptCount val="1"/>
                <c:pt idx="0">
                  <c:v>#N/A</c:v>
                </c:pt>
              </c:numCache>
            </c:numRef>
          </c:xVal>
          <c:yVal>
            <c:numRef>
              <c:f>'Project Portfolio Matrix'!$AJ$56</c:f>
              <c:numCache>
                <c:formatCode>General</c:formatCode>
                <c:ptCount val="1"/>
                <c:pt idx="0">
                  <c:v>#N/A</c:v>
                </c:pt>
              </c:numCache>
            </c:numRef>
          </c:yVal>
          <c:smooth val="0"/>
        </c:ser>
        <c:ser>
          <c:idx val="98"/>
          <c:order val="98"/>
          <c:tx>
            <c:strRef>
              <c:f>'Project Portfolio Matrix'!$AF$57</c:f>
              <c:strCache>
                <c:ptCount val="1"/>
                <c:pt idx="0">
                  <c:v>AW</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Matrix'!$AI$57</c:f>
              <c:numCache>
                <c:formatCode>General</c:formatCode>
                <c:ptCount val="1"/>
                <c:pt idx="0">
                  <c:v>#N/A</c:v>
                </c:pt>
              </c:numCache>
            </c:numRef>
          </c:xVal>
          <c:yVal>
            <c:numRef>
              <c:f>'Project Portfolio Matrix'!$AJ$57</c:f>
              <c:numCache>
                <c:formatCode>General</c:formatCode>
                <c:ptCount val="1"/>
                <c:pt idx="0">
                  <c:v>#N/A</c:v>
                </c:pt>
              </c:numCache>
            </c:numRef>
          </c:yVal>
          <c:smooth val="0"/>
        </c:ser>
        <c:ser>
          <c:idx val="99"/>
          <c:order val="99"/>
          <c:tx>
            <c:strRef>
              <c:f>'Project Portfolio Matrix'!$AF$58</c:f>
              <c:strCache>
                <c:ptCount val="1"/>
                <c:pt idx="0">
                  <c:v>AX</c:v>
                </c:pt>
              </c:strCache>
            </c:strRef>
          </c:tx>
          <c:spPr>
            <a:ln w="28575">
              <a:noFill/>
            </a:ln>
          </c:spPr>
          <c:marker>
            <c:symbol val="circle"/>
            <c:size val="5"/>
            <c:spPr>
              <a:solidFill>
                <a:schemeClr val="bg1"/>
              </a:solidFill>
              <a:ln w="19050">
                <a:solidFill>
                  <a:schemeClr val="tx1"/>
                </a:solidFill>
              </a:ln>
            </c:spPr>
          </c:marker>
          <c:dLbls>
            <c:showLegendKey val="0"/>
            <c:showVal val="0"/>
            <c:showCatName val="0"/>
            <c:showSerName val="1"/>
            <c:showPercent val="0"/>
            <c:showBubbleSize val="0"/>
            <c:showLeaderLines val="0"/>
          </c:dLbls>
          <c:xVal>
            <c:numRef>
              <c:f>'Project Portfolio Matrix'!$AI$58</c:f>
              <c:numCache>
                <c:formatCode>General</c:formatCode>
                <c:ptCount val="1"/>
                <c:pt idx="0">
                  <c:v>#N/A</c:v>
                </c:pt>
              </c:numCache>
            </c:numRef>
          </c:xVal>
          <c:yVal>
            <c:numRef>
              <c:f>'Project Portfolio Matrix'!$AJ$58</c:f>
              <c:numCache>
                <c:formatCode>General</c:formatCode>
                <c:ptCount val="1"/>
                <c:pt idx="0">
                  <c:v>#N/A</c:v>
                </c:pt>
              </c:numCache>
            </c:numRef>
          </c:yVal>
          <c:smooth val="0"/>
        </c:ser>
        <c:dLbls>
          <c:showLegendKey val="0"/>
          <c:showVal val="0"/>
          <c:showCatName val="0"/>
          <c:showSerName val="0"/>
          <c:showPercent val="0"/>
          <c:showBubbleSize val="0"/>
        </c:dLbls>
        <c:axId val="201988736"/>
        <c:axId val="202003200"/>
      </c:scatterChart>
      <c:valAx>
        <c:axId val="201988736"/>
        <c:scaling>
          <c:orientation val="minMax"/>
          <c:max val="10"/>
          <c:min val="0"/>
        </c:scaling>
        <c:delete val="0"/>
        <c:axPos val="b"/>
        <c:majorGridlines/>
        <c:title>
          <c:tx>
            <c:rich>
              <a:bodyPr/>
              <a:lstStyle/>
              <a:p>
                <a:pPr>
                  <a:defRPr/>
                </a:pPr>
                <a:r>
                  <a:rPr lang="en-US"/>
                  <a:t>EFFORT</a:t>
                </a:r>
              </a:p>
            </c:rich>
          </c:tx>
          <c:layout/>
          <c:overlay val="0"/>
        </c:title>
        <c:numFmt formatCode="0" sourceLinked="0"/>
        <c:majorTickMark val="out"/>
        <c:minorTickMark val="none"/>
        <c:tickLblPos val="nextTo"/>
        <c:txPr>
          <a:bodyPr/>
          <a:lstStyle/>
          <a:p>
            <a:pPr>
              <a:defRPr b="1"/>
            </a:pPr>
            <a:endParaRPr lang="en-US"/>
          </a:p>
        </c:txPr>
        <c:crossAx val="202003200"/>
        <c:crosses val="autoZero"/>
        <c:crossBetween val="midCat"/>
        <c:majorUnit val="1"/>
        <c:minorUnit val="1"/>
      </c:valAx>
      <c:valAx>
        <c:axId val="202003200"/>
        <c:scaling>
          <c:orientation val="minMax"/>
          <c:max val="10"/>
          <c:min val="0"/>
        </c:scaling>
        <c:delete val="0"/>
        <c:axPos val="l"/>
        <c:majorGridlines/>
        <c:title>
          <c:tx>
            <c:rich>
              <a:bodyPr rot="5400000" vert="horz"/>
              <a:lstStyle/>
              <a:p>
                <a:pPr>
                  <a:defRPr/>
                </a:pPr>
                <a:r>
                  <a:rPr lang="en-US"/>
                  <a:t>BENEFIT</a:t>
                </a:r>
              </a:p>
            </c:rich>
          </c:tx>
          <c:layout/>
          <c:overlay val="0"/>
        </c:title>
        <c:numFmt formatCode="0" sourceLinked="0"/>
        <c:majorTickMark val="out"/>
        <c:minorTickMark val="none"/>
        <c:tickLblPos val="nextTo"/>
        <c:txPr>
          <a:bodyPr/>
          <a:lstStyle/>
          <a:p>
            <a:pPr>
              <a:defRPr b="1"/>
            </a:pPr>
            <a:endParaRPr lang="en-US"/>
          </a:p>
        </c:txPr>
        <c:crossAx val="201988736"/>
        <c:crosses val="autoZero"/>
        <c:crossBetween val="midCat"/>
        <c:majorUnit val="1"/>
        <c:minorUnit val="1"/>
      </c:valAx>
      <c:spPr>
        <a:blipFill>
          <a:blip xmlns:r="http://schemas.openxmlformats.org/officeDocument/2006/relationships" r:embed="rId1"/>
          <a:stretch>
            <a:fillRect/>
          </a:stretch>
        </a:blipFill>
      </c:spPr>
    </c:plotArea>
    <c:plotVisOnly val="1"/>
    <c:dispBlanksAs val="gap"/>
    <c:showDLblsOverMax val="0"/>
  </c:chart>
  <c:spPr>
    <a:ln w="38100">
      <a:noFill/>
    </a:ln>
  </c:spPr>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0.13746739349888956"/>
          <c:y val="3.853939588867579E-2"/>
          <c:w val="0.73470635401344064"/>
          <c:h val="0.8685524596868659"/>
        </c:manualLayout>
      </c:layout>
      <c:barChart>
        <c:barDir val="col"/>
        <c:grouping val="clustered"/>
        <c:varyColors val="0"/>
        <c:ser>
          <c:idx val="2"/>
          <c:order val="0"/>
          <c:tx>
            <c:strRef>
              <c:f>'Project Portfolio Matrix'!$AX$8</c:f>
              <c:strCache>
                <c:ptCount val="1"/>
                <c:pt idx="0">
                  <c:v>Trivial</c:v>
                </c:pt>
              </c:strCache>
            </c:strRef>
          </c:tx>
          <c:spPr>
            <a:pattFill prst="dkDnDiag">
              <a:fgClr>
                <a:schemeClr val="accent2">
                  <a:lumMod val="75000"/>
                </a:schemeClr>
              </a:fgClr>
              <a:bgClr>
                <a:schemeClr val="bg1"/>
              </a:bgClr>
            </a:pattFill>
          </c:spPr>
          <c:invertIfNegative val="0"/>
          <c:cat>
            <c:numRef>
              <c:f>'Project Portfolio Matrix'!$AS$9:$AS$58</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cat>
          <c:val>
            <c:numRef>
              <c:f>[0]!PPMParetoTrivial</c:f>
              <c:numCache>
                <c:formatCode>General</c:formatCode>
                <c:ptCount val="1"/>
                <c:pt idx="0">
                  <c:v>1</c:v>
                </c:pt>
              </c:numCache>
            </c:numRef>
          </c:val>
        </c:ser>
        <c:ser>
          <c:idx val="0"/>
          <c:order val="1"/>
          <c:tx>
            <c:strRef>
              <c:f>'Project Portfolio Matrix'!$AW$8</c:f>
              <c:strCache>
                <c:ptCount val="1"/>
                <c:pt idx="0">
                  <c:v>Vital</c:v>
                </c:pt>
              </c:strCache>
            </c:strRef>
          </c:tx>
          <c:spPr>
            <a:solidFill>
              <a:schemeClr val="accent1">
                <a:lumMod val="60000"/>
                <a:lumOff val="40000"/>
              </a:schemeClr>
            </a:solidFill>
          </c:spPr>
          <c:invertIfNegative val="0"/>
          <c:cat>
            <c:numRef>
              <c:f>'Project Portfolio Matrix'!$AS$9:$AS$58</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cat>
          <c:val>
            <c:numRef>
              <c:f>[0]!PPMParetoVital</c:f>
              <c:numCache>
                <c:formatCode>General</c:formatCode>
                <c:ptCount val="1"/>
                <c:pt idx="0">
                  <c:v>1</c:v>
                </c:pt>
              </c:numCache>
            </c:numRef>
          </c:val>
        </c:ser>
        <c:dLbls>
          <c:showLegendKey val="0"/>
          <c:showVal val="0"/>
          <c:showCatName val="0"/>
          <c:showSerName val="0"/>
          <c:showPercent val="0"/>
          <c:showBubbleSize val="0"/>
        </c:dLbls>
        <c:gapWidth val="150"/>
        <c:overlap val="100"/>
        <c:axId val="199739648"/>
        <c:axId val="199749632"/>
      </c:barChart>
      <c:lineChart>
        <c:grouping val="standard"/>
        <c:varyColors val="0"/>
        <c:ser>
          <c:idx val="1"/>
          <c:order val="2"/>
          <c:tx>
            <c:strRef>
              <c:f>'Project Portfolio Matrix'!$AV$8</c:f>
              <c:strCache>
                <c:ptCount val="1"/>
                <c:pt idx="0">
                  <c:v>Cum %</c:v>
                </c:pt>
              </c:strCache>
            </c:strRef>
          </c:tx>
          <c:spPr>
            <a:ln w="19050">
              <a:solidFill>
                <a:schemeClr val="tx1"/>
              </a:solidFill>
            </a:ln>
          </c:spPr>
          <c:marker>
            <c:symbol val="circle"/>
            <c:size val="5"/>
            <c:spPr>
              <a:solidFill>
                <a:schemeClr val="bg1"/>
              </a:solidFill>
              <a:ln w="19050">
                <a:solidFill>
                  <a:schemeClr val="tx1"/>
                </a:solidFill>
              </a:ln>
            </c:spPr>
          </c:marker>
          <c:cat>
            <c:numRef>
              <c:f>'Project Portfolio Matrix'!$AS$9:$AS$13</c:f>
              <c:numCache>
                <c:formatCode>General</c:formatCode>
                <c:ptCount val="5"/>
                <c:pt idx="0">
                  <c:v>#N/A</c:v>
                </c:pt>
                <c:pt idx="1">
                  <c:v>#N/A</c:v>
                </c:pt>
                <c:pt idx="2">
                  <c:v>#N/A</c:v>
                </c:pt>
                <c:pt idx="3">
                  <c:v>#N/A</c:v>
                </c:pt>
                <c:pt idx="4">
                  <c:v>#N/A</c:v>
                </c:pt>
              </c:numCache>
            </c:numRef>
          </c:cat>
          <c:val>
            <c:numRef>
              <c:f>'Project Portfolio Matrix'!$AV$9:$AV$58</c:f>
              <c:numCache>
                <c:formatCode>0.0000%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ser>
        <c:ser>
          <c:idx val="3"/>
          <c:order val="3"/>
          <c:tx>
            <c:strRef>
              <c:f>'Project Portfolio Matrix'!$AY$8</c:f>
              <c:strCache>
                <c:ptCount val="1"/>
                <c:pt idx="0">
                  <c:v>Pareto Line</c:v>
                </c:pt>
              </c:strCache>
            </c:strRef>
          </c:tx>
          <c:spPr>
            <a:ln w="19050">
              <a:solidFill>
                <a:schemeClr val="tx1"/>
              </a:solidFill>
              <a:prstDash val="dash"/>
            </a:ln>
          </c:spPr>
          <c:marker>
            <c:symbol val="none"/>
          </c:marker>
          <c:val>
            <c:numRef>
              <c:f>'Project Portfolio Matrix'!$AY$9:$AY$58</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ser>
        <c:dLbls>
          <c:showLegendKey val="0"/>
          <c:showVal val="0"/>
          <c:showCatName val="0"/>
          <c:showSerName val="0"/>
          <c:showPercent val="0"/>
          <c:showBubbleSize val="0"/>
        </c:dLbls>
        <c:marker val="1"/>
        <c:smooth val="0"/>
        <c:axId val="199752704"/>
        <c:axId val="199751168"/>
      </c:lineChart>
      <c:catAx>
        <c:axId val="199739648"/>
        <c:scaling>
          <c:orientation val="minMax"/>
        </c:scaling>
        <c:delete val="0"/>
        <c:axPos val="b"/>
        <c:numFmt formatCode="General" sourceLinked="1"/>
        <c:majorTickMark val="out"/>
        <c:minorTickMark val="none"/>
        <c:tickLblPos val="nextTo"/>
        <c:txPr>
          <a:bodyPr/>
          <a:lstStyle/>
          <a:p>
            <a:pPr>
              <a:defRPr b="1"/>
            </a:pPr>
            <a:endParaRPr lang="en-US"/>
          </a:p>
        </c:txPr>
        <c:crossAx val="199749632"/>
        <c:crosses val="autoZero"/>
        <c:auto val="1"/>
        <c:lblAlgn val="ctr"/>
        <c:lblOffset val="100"/>
        <c:noMultiLvlLbl val="0"/>
      </c:catAx>
      <c:valAx>
        <c:axId val="199749632"/>
        <c:scaling>
          <c:orientation val="minMax"/>
        </c:scaling>
        <c:delete val="0"/>
        <c:axPos val="l"/>
        <c:majorGridlines/>
        <c:numFmt formatCode="#,##0.0000" sourceLinked="0"/>
        <c:majorTickMark val="out"/>
        <c:minorTickMark val="none"/>
        <c:tickLblPos val="nextTo"/>
        <c:txPr>
          <a:bodyPr/>
          <a:lstStyle/>
          <a:p>
            <a:pPr>
              <a:defRPr b="1"/>
            </a:pPr>
            <a:endParaRPr lang="en-US"/>
          </a:p>
        </c:txPr>
        <c:crossAx val="199739648"/>
        <c:crosses val="autoZero"/>
        <c:crossBetween val="between"/>
      </c:valAx>
      <c:valAx>
        <c:axId val="199751168"/>
        <c:scaling>
          <c:orientation val="minMax"/>
          <c:max val="1"/>
        </c:scaling>
        <c:delete val="0"/>
        <c:axPos val="r"/>
        <c:numFmt formatCode="0%" sourceLinked="0"/>
        <c:majorTickMark val="out"/>
        <c:minorTickMark val="none"/>
        <c:tickLblPos val="nextTo"/>
        <c:txPr>
          <a:bodyPr/>
          <a:lstStyle/>
          <a:p>
            <a:pPr>
              <a:defRPr b="1"/>
            </a:pPr>
            <a:endParaRPr lang="en-US"/>
          </a:p>
        </c:txPr>
        <c:crossAx val="199752704"/>
        <c:crosses val="max"/>
        <c:crossBetween val="between"/>
      </c:valAx>
      <c:catAx>
        <c:axId val="199752704"/>
        <c:scaling>
          <c:orientation val="minMax"/>
        </c:scaling>
        <c:delete val="1"/>
        <c:axPos val="b"/>
        <c:numFmt formatCode="General" sourceLinked="1"/>
        <c:majorTickMark val="out"/>
        <c:minorTickMark val="none"/>
        <c:tickLblPos val="nextTo"/>
        <c:crossAx val="199751168"/>
        <c:crosses val="autoZero"/>
        <c:auto val="1"/>
        <c:lblAlgn val="ctr"/>
        <c:lblOffset val="100"/>
        <c:noMultiLvlLbl val="0"/>
      </c:catAx>
      <c:spPr>
        <a:blipFill>
          <a:blip xmlns:r="http://schemas.openxmlformats.org/officeDocument/2006/relationships" r:embed="rId1"/>
          <a:stretch>
            <a:fillRect/>
          </a:stretch>
        </a:blipFill>
      </c:spPr>
    </c:plotArea>
    <c:plotVisOnly val="1"/>
    <c:dispBlanksAs val="gap"/>
    <c:showDLblsOverMax val="0"/>
  </c:chart>
  <c:spPr>
    <a:ln>
      <a:noFill/>
    </a:ln>
  </c:spPr>
  <c:userShapes r:id="rId2"/>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sheetViews>
    <sheetView zoomScale="115" workbookViewId="0"/>
  </sheetViews>
  <sheetProtection password="C661"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15" workbookViewId="0"/>
  </sheetViews>
  <sheetProtection password="C661" content="1" objects="1"/>
  <pageMargins left="0.7" right="0.7" top="0.75" bottom="0.75" header="0.3" footer="0.3"/>
  <drawing r:id="rId1"/>
</chartsheet>
</file>

<file path=xl/ctrlProps/ctrlProp1.xml><?xml version="1.0" encoding="utf-8"?>
<formControlPr xmlns="http://schemas.microsoft.com/office/spreadsheetml/2009/9/main" objectType="Radio" firstButton="1" fmlaLink="'About Jim Bowie'!$BB$88" lockText="1"/>
</file>

<file path=xl/ctrlProps/ctrlProp10.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About Jim Bowie'!$BB$90" lockText="1"/>
</file>

<file path=xl/ctrlProps/ctrlProp8.xml><?xml version="1.0" encoding="utf-8"?>
<formControlPr xmlns="http://schemas.microsoft.com/office/spreadsheetml/2009/9/main" objectType="Radio" lockText="1"/>
</file>

<file path=xl/ctrlProps/ctrlProp9.xml><?xml version="1.0" encoding="utf-8"?>
<formControlPr xmlns="http://schemas.microsoft.com/office/spreadsheetml/2009/9/main" objectType="Radio" lockText="1"/>
</file>

<file path=xl/drawings/_rels/drawing10.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hyperlink" Target="http://www.amazon.com/Lean-Acres-Innovation-Improvement-Farm-iliar/dp/0873898095/ref=sr_1_1?ie=UTF8&amp;s=books&amp;qid=1309558489&amp;sr=8-1" TargetMode="External"/><Relationship Id="rId18" Type="http://schemas.openxmlformats.org/officeDocument/2006/relationships/hyperlink" Target="http://www.amazon.com/Lean-Acres-Innovation-Improvement-ebook/dp/B0053TBYOY/ref=ntt_at_ep_dpi_1" TargetMode="External"/><Relationship Id="rId26" Type="http://schemas.openxmlformats.org/officeDocument/2006/relationships/hyperlink" Target="http://www.facebook.com/LeanAcres" TargetMode="External"/><Relationship Id="rId3" Type="http://schemas.openxmlformats.org/officeDocument/2006/relationships/image" Target="../media/image3.png"/><Relationship Id="rId21" Type="http://schemas.openxmlformats.org/officeDocument/2006/relationships/hyperlink" Target="http://asq.org/quality-press/display-item/index.html?item=E1408&amp;xvl=76104823" TargetMode="External"/><Relationship Id="rId7" Type="http://schemas.openxmlformats.org/officeDocument/2006/relationships/hyperlink" Target="http://www.barnesandnoble.com/w/lean-acres-jim-bowie/1031383662?ean=2940012913524&amp;itm=1&amp;usri=lean+acres" TargetMode="External"/><Relationship Id="rId12" Type="http://schemas.openxmlformats.org/officeDocument/2006/relationships/image" Target="../media/image20.png"/><Relationship Id="rId17" Type="http://schemas.openxmlformats.org/officeDocument/2006/relationships/image" Target="../media/image23.png"/><Relationship Id="rId25" Type="http://schemas.openxmlformats.org/officeDocument/2006/relationships/image" Target="../media/image5.png"/><Relationship Id="rId2" Type="http://schemas.openxmlformats.org/officeDocument/2006/relationships/hyperlink" Target="mailto:leanacresonline@gmail.com?subject=LSS%20Project%20Prioritization%20Matrix" TargetMode="External"/><Relationship Id="rId16" Type="http://schemas.openxmlformats.org/officeDocument/2006/relationships/image" Target="../media/image22.png"/><Relationship Id="rId20" Type="http://schemas.openxmlformats.org/officeDocument/2006/relationships/hyperlink" Target="http://asq.org/quality-press/display-item/index.html?item=H1408&amp;xvl=76099477" TargetMode="External"/><Relationship Id="rId29" Type="http://schemas.openxmlformats.org/officeDocument/2006/relationships/image" Target="../media/image15.png"/><Relationship Id="rId1" Type="http://schemas.openxmlformats.org/officeDocument/2006/relationships/image" Target="../media/image17.jpeg"/><Relationship Id="rId6" Type="http://schemas.openxmlformats.org/officeDocument/2006/relationships/image" Target="../media/image6.tif"/><Relationship Id="rId11" Type="http://schemas.openxmlformats.org/officeDocument/2006/relationships/hyperlink" Target="http://itunes.apple.com/us/book/lean-acres/id441552808?mt=11" TargetMode="External"/><Relationship Id="rId24" Type="http://schemas.openxmlformats.org/officeDocument/2006/relationships/hyperlink" Target="http://www.leanacresonline.com" TargetMode="External"/><Relationship Id="rId5" Type="http://schemas.openxmlformats.org/officeDocument/2006/relationships/image" Target="../media/image4.png"/><Relationship Id="rId15" Type="http://schemas.openxmlformats.org/officeDocument/2006/relationships/hyperlink" Target="http://www.amazon.com/Lean-Acres-Innovation-Improvement-Farm-iliar/product-reviews/0873898095/ref=cm_cr_dp_all_helpful?ie=UTF8&amp;showViewpoints=1&amp;sortBy=bySubmissionDateDescending" TargetMode="External"/><Relationship Id="rId23" Type="http://schemas.openxmlformats.org/officeDocument/2006/relationships/image" Target="../media/image13.png"/><Relationship Id="rId28" Type="http://schemas.openxmlformats.org/officeDocument/2006/relationships/hyperlink" Target="http://leanacresonline.com/205-2/" TargetMode="External"/><Relationship Id="rId10" Type="http://schemas.openxmlformats.org/officeDocument/2006/relationships/image" Target="../media/image19.png"/><Relationship Id="rId19" Type="http://schemas.openxmlformats.org/officeDocument/2006/relationships/image" Target="../media/image24.png"/><Relationship Id="rId31" Type="http://schemas.openxmlformats.org/officeDocument/2006/relationships/image" Target="../media/image26.png"/><Relationship Id="rId4" Type="http://schemas.openxmlformats.org/officeDocument/2006/relationships/hyperlink" Target="http://twitter.com/#!/LeanAcres" TargetMode="External"/><Relationship Id="rId9" Type="http://schemas.openxmlformats.org/officeDocument/2006/relationships/hyperlink" Target="http://books.google.com/ebooks?id=mYOBtlGkj8oC&amp;dq=lean%20acres&amp;as_brr=5&amp;source=webstore_bookcard" TargetMode="External"/><Relationship Id="rId14" Type="http://schemas.openxmlformats.org/officeDocument/2006/relationships/image" Target="../media/image21.png"/><Relationship Id="rId22" Type="http://schemas.openxmlformats.org/officeDocument/2006/relationships/hyperlink" Target="http://www.linkedin.com/groups/Lean-Acres-3681405?mostPopular=&amp;gid=3681405" TargetMode="External"/><Relationship Id="rId27" Type="http://schemas.openxmlformats.org/officeDocument/2006/relationships/image" Target="../media/image25.png"/><Relationship Id="rId30" Type="http://schemas.openxmlformats.org/officeDocument/2006/relationships/hyperlink" Target="http://leanacresonline.com/wp-content/uploads/2011/06/LeanAcresChapters.pdf" TargetMode="External"/></Relationships>
</file>

<file path=xl/drawings/_rels/drawing11.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8.png"/><Relationship Id="rId7" Type="http://schemas.openxmlformats.org/officeDocument/2006/relationships/image" Target="../media/image29.png"/><Relationship Id="rId2" Type="http://schemas.openxmlformats.org/officeDocument/2006/relationships/hyperlink" Target="http://www.roxtarinc.com/" TargetMode="External"/><Relationship Id="rId1" Type="http://schemas.openxmlformats.org/officeDocument/2006/relationships/image" Target="../media/image27.png"/><Relationship Id="rId6" Type="http://schemas.openxmlformats.org/officeDocument/2006/relationships/hyperlink" Target="mailto:jimbowie@roxtarinc.com?subject=Information%20Request" TargetMode="External"/><Relationship Id="rId5" Type="http://schemas.openxmlformats.org/officeDocument/2006/relationships/hyperlink" Target="mailto:admin@roxtarinc.com?subject=Information%20Request" TargetMode="External"/><Relationship Id="rId4" Type="http://schemas.openxmlformats.org/officeDocument/2006/relationships/hyperlink" Target="mailto:training@roxtarinc.com?subject=Training%20Information%20Request"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www.leansixsigmasamurai.com/"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http://twitter.com/#!/TheJimBowie" TargetMode="External"/><Relationship Id="rId3" Type="http://schemas.openxmlformats.org/officeDocument/2006/relationships/hyperlink" Target="http://www.jim-bowie.com/" TargetMode="External"/><Relationship Id="rId7" Type="http://schemas.openxmlformats.org/officeDocument/2006/relationships/hyperlink" Target="http://www.leansixsigmasamurai.com" TargetMode="External"/><Relationship Id="rId12" Type="http://schemas.openxmlformats.org/officeDocument/2006/relationships/image" Target="../media/image3.png"/><Relationship Id="rId2" Type="http://schemas.openxmlformats.org/officeDocument/2006/relationships/hyperlink" Target="#'Project Portfolio Matrix'!A1"/><Relationship Id="rId1" Type="http://schemas.openxmlformats.org/officeDocument/2006/relationships/hyperlink" Target="#'Scoring Guide'!A1"/><Relationship Id="rId6" Type="http://schemas.openxmlformats.org/officeDocument/2006/relationships/hyperlink" Target="http://www.roxtarinc.com/" TargetMode="External"/><Relationship Id="rId11" Type="http://schemas.openxmlformats.org/officeDocument/2006/relationships/hyperlink" Target="mailto:buckaroobowie@gmail.com" TargetMode="External"/><Relationship Id="rId5" Type="http://schemas.openxmlformats.org/officeDocument/2006/relationships/hyperlink" Target="mailto:buckaroobowie@gmail.com?subject=Prioritization%20Matrix%20Contact" TargetMode="External"/><Relationship Id="rId15" Type="http://schemas.openxmlformats.org/officeDocument/2006/relationships/image" Target="../media/image5.png"/><Relationship Id="rId10" Type="http://schemas.openxmlformats.org/officeDocument/2006/relationships/image" Target="../media/image2.png"/><Relationship Id="rId4" Type="http://schemas.openxmlformats.org/officeDocument/2006/relationships/hyperlink" Target="http://www.leanacresonline.com/" TargetMode="External"/><Relationship Id="rId9" Type="http://schemas.openxmlformats.org/officeDocument/2006/relationships/hyperlink" Target="https://plus.google.com/112653190390228307781/posts?hl=en" TargetMode="External"/><Relationship Id="rId1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plus.google.com/112653190390228307781/posts?hl=en" TargetMode="External"/><Relationship Id="rId13" Type="http://schemas.openxmlformats.org/officeDocument/2006/relationships/image" Target="../media/image4.png"/><Relationship Id="rId3" Type="http://schemas.openxmlformats.org/officeDocument/2006/relationships/hyperlink" Target="http://www.leanacresonline.com/" TargetMode="External"/><Relationship Id="rId7" Type="http://schemas.openxmlformats.org/officeDocument/2006/relationships/image" Target="../media/image1.png"/><Relationship Id="rId12" Type="http://schemas.openxmlformats.org/officeDocument/2006/relationships/hyperlink" Target="http://twitter.com/#!/TheJimBowie" TargetMode="External"/><Relationship Id="rId2" Type="http://schemas.openxmlformats.org/officeDocument/2006/relationships/hyperlink" Target="http://www.jim-bowie.com/" TargetMode="External"/><Relationship Id="rId1" Type="http://schemas.openxmlformats.org/officeDocument/2006/relationships/hyperlink" Target="#'Project Portfolio Matrix'!A1"/><Relationship Id="rId6" Type="http://schemas.openxmlformats.org/officeDocument/2006/relationships/hyperlink" Target="http://www.leansixsigmasamurai.com" TargetMode="External"/><Relationship Id="rId11" Type="http://schemas.openxmlformats.org/officeDocument/2006/relationships/image" Target="../media/image3.png"/><Relationship Id="rId5" Type="http://schemas.openxmlformats.org/officeDocument/2006/relationships/hyperlink" Target="http://www.roxtarinc.com/" TargetMode="External"/><Relationship Id="rId15" Type="http://schemas.openxmlformats.org/officeDocument/2006/relationships/hyperlink" Target="#Instructions!A1"/><Relationship Id="rId10" Type="http://schemas.openxmlformats.org/officeDocument/2006/relationships/hyperlink" Target="mailto:buckaroobowie@gmail.com" TargetMode="External"/><Relationship Id="rId4" Type="http://schemas.openxmlformats.org/officeDocument/2006/relationships/hyperlink" Target="mailto:buckaroobowie@gmail.com?subject=Prioritization%20Matrix%20Contact" TargetMode="External"/><Relationship Id="rId9" Type="http://schemas.openxmlformats.org/officeDocument/2006/relationships/image" Target="../media/image2.png"/><Relationship Id="rId1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hyperlink" Target="http://www.leansixsigmasamurai.com/" TargetMode="External"/><Relationship Id="rId13" Type="http://schemas.openxmlformats.org/officeDocument/2006/relationships/image" Target="../media/image1.png"/><Relationship Id="rId18" Type="http://schemas.openxmlformats.org/officeDocument/2006/relationships/hyperlink" Target="http://twitter.com/#!/TheJimBowie" TargetMode="External"/><Relationship Id="rId3" Type="http://schemas.openxmlformats.org/officeDocument/2006/relationships/hyperlink" Target="mailto:buckaroobowie@gmail.com?subject=Prioritization%20Matrix%20Contact" TargetMode="External"/><Relationship Id="rId21" Type="http://schemas.openxmlformats.org/officeDocument/2006/relationships/chart" Target="../charts/chart1.xml"/><Relationship Id="rId7" Type="http://schemas.openxmlformats.org/officeDocument/2006/relationships/image" Target="../media/image6.tif"/><Relationship Id="rId12" Type="http://schemas.openxmlformats.org/officeDocument/2006/relationships/hyperlink" Target="http://www.leansixsigmasamurai.com" TargetMode="External"/><Relationship Id="rId17" Type="http://schemas.openxmlformats.org/officeDocument/2006/relationships/image" Target="../media/image3.png"/><Relationship Id="rId2" Type="http://schemas.openxmlformats.org/officeDocument/2006/relationships/hyperlink" Target="http://www.leanacresonline.com/" TargetMode="External"/><Relationship Id="rId16" Type="http://schemas.openxmlformats.org/officeDocument/2006/relationships/hyperlink" Target="mailto:buckaroobowie@gmail.com" TargetMode="External"/><Relationship Id="rId20" Type="http://schemas.openxmlformats.org/officeDocument/2006/relationships/image" Target="../media/image5.png"/><Relationship Id="rId1" Type="http://schemas.openxmlformats.org/officeDocument/2006/relationships/hyperlink" Target="http://www.jim-bowie.com/" TargetMode="External"/><Relationship Id="rId6" Type="http://schemas.openxmlformats.org/officeDocument/2006/relationships/hyperlink" Target="http://leanacresonline.com/order-lean-acres/" TargetMode="External"/><Relationship Id="rId11" Type="http://schemas.openxmlformats.org/officeDocument/2006/relationships/image" Target="../media/image8.png"/><Relationship Id="rId5" Type="http://schemas.openxmlformats.org/officeDocument/2006/relationships/hyperlink" Target="#Instructions!A1"/><Relationship Id="rId15" Type="http://schemas.openxmlformats.org/officeDocument/2006/relationships/image" Target="../media/image2.png"/><Relationship Id="rId23" Type="http://schemas.openxmlformats.org/officeDocument/2006/relationships/chart" Target="../charts/chart3.xml"/><Relationship Id="rId10" Type="http://schemas.openxmlformats.org/officeDocument/2006/relationships/hyperlink" Target="http://www.roxtarinc.com/" TargetMode="External"/><Relationship Id="rId19" Type="http://schemas.openxmlformats.org/officeDocument/2006/relationships/image" Target="../media/image4.png"/><Relationship Id="rId4" Type="http://schemas.openxmlformats.org/officeDocument/2006/relationships/hyperlink" Target="#'Scoring Guide'!A1"/><Relationship Id="rId9" Type="http://schemas.openxmlformats.org/officeDocument/2006/relationships/image" Target="../media/image7.png"/><Relationship Id="rId14" Type="http://schemas.openxmlformats.org/officeDocument/2006/relationships/hyperlink" Target="https://plus.google.com/112653190390228307781/posts?hl=en" TargetMode="External"/><Relationship Id="rId22"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8" Type="http://schemas.openxmlformats.org/officeDocument/2006/relationships/hyperlink" Target="http://www.leanacresonline.com/" TargetMode="External"/><Relationship Id="rId13" Type="http://schemas.openxmlformats.org/officeDocument/2006/relationships/hyperlink" Target="mailto:buckaroobowie@gmail.com" TargetMode="External"/><Relationship Id="rId18" Type="http://schemas.openxmlformats.org/officeDocument/2006/relationships/hyperlink" Target="http://www.leansixsigmasamurai.com" TargetMode="External"/><Relationship Id="rId3" Type="http://schemas.openxmlformats.org/officeDocument/2006/relationships/hyperlink" Target="http://www.leansixsigmasamurai.com/" TargetMode="External"/><Relationship Id="rId7" Type="http://schemas.openxmlformats.org/officeDocument/2006/relationships/hyperlink" Target="http://www.jim-bowie.com/" TargetMode="External"/><Relationship Id="rId12" Type="http://schemas.openxmlformats.org/officeDocument/2006/relationships/image" Target="../media/image2.png"/><Relationship Id="rId17" Type="http://schemas.openxmlformats.org/officeDocument/2006/relationships/image" Target="../media/image5.png"/><Relationship Id="rId2" Type="http://schemas.openxmlformats.org/officeDocument/2006/relationships/image" Target="../media/image6.tif"/><Relationship Id="rId16" Type="http://schemas.openxmlformats.org/officeDocument/2006/relationships/image" Target="../media/image4.png"/><Relationship Id="rId20" Type="http://schemas.openxmlformats.org/officeDocument/2006/relationships/hyperlink" Target="#Instructions!A1"/><Relationship Id="rId1" Type="http://schemas.openxmlformats.org/officeDocument/2006/relationships/hyperlink" Target="http://leanacresonline.com/order-lean-acres/" TargetMode="External"/><Relationship Id="rId6" Type="http://schemas.openxmlformats.org/officeDocument/2006/relationships/image" Target="../media/image8.png"/><Relationship Id="rId11" Type="http://schemas.openxmlformats.org/officeDocument/2006/relationships/hyperlink" Target="https://plus.google.com/112653190390228307781/posts?hl=en" TargetMode="External"/><Relationship Id="rId5" Type="http://schemas.openxmlformats.org/officeDocument/2006/relationships/hyperlink" Target="http://www.roxtarinc.com/" TargetMode="External"/><Relationship Id="rId15" Type="http://schemas.openxmlformats.org/officeDocument/2006/relationships/hyperlink" Target="http://twitter.com/#!/TheJimBowie" TargetMode="External"/><Relationship Id="rId10" Type="http://schemas.openxmlformats.org/officeDocument/2006/relationships/image" Target="../media/image1.png"/><Relationship Id="rId19" Type="http://schemas.openxmlformats.org/officeDocument/2006/relationships/hyperlink" Target="#'Scoring Guide'!A1"/><Relationship Id="rId4" Type="http://schemas.openxmlformats.org/officeDocument/2006/relationships/image" Target="../media/image7.png"/><Relationship Id="rId9" Type="http://schemas.openxmlformats.org/officeDocument/2006/relationships/hyperlink" Target="mailto:buckaroobowie@gmail.com?subject=Prioritization%20Matrix%20Contact" TargetMode="External"/><Relationship Id="rId14"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8" Type="http://schemas.openxmlformats.org/officeDocument/2006/relationships/hyperlink" Target="http://www.leanacresonline.com/" TargetMode="External"/><Relationship Id="rId13" Type="http://schemas.openxmlformats.org/officeDocument/2006/relationships/hyperlink" Target="mailto:buckaroobowie@gmail.com" TargetMode="External"/><Relationship Id="rId18" Type="http://schemas.openxmlformats.org/officeDocument/2006/relationships/hyperlink" Target="http://www.leansixsigmasamurai.com" TargetMode="External"/><Relationship Id="rId3" Type="http://schemas.openxmlformats.org/officeDocument/2006/relationships/hyperlink" Target="http://www.leansixsigmasamurai.com/" TargetMode="External"/><Relationship Id="rId7" Type="http://schemas.openxmlformats.org/officeDocument/2006/relationships/hyperlink" Target="http://www.jim-bowie.com/" TargetMode="External"/><Relationship Id="rId12" Type="http://schemas.openxmlformats.org/officeDocument/2006/relationships/image" Target="../media/image2.png"/><Relationship Id="rId17" Type="http://schemas.openxmlformats.org/officeDocument/2006/relationships/image" Target="../media/image5.png"/><Relationship Id="rId2" Type="http://schemas.openxmlformats.org/officeDocument/2006/relationships/image" Target="../media/image6.tif"/><Relationship Id="rId16" Type="http://schemas.openxmlformats.org/officeDocument/2006/relationships/image" Target="../media/image4.png"/><Relationship Id="rId20" Type="http://schemas.openxmlformats.org/officeDocument/2006/relationships/hyperlink" Target="#Instructions!A1"/><Relationship Id="rId1" Type="http://schemas.openxmlformats.org/officeDocument/2006/relationships/hyperlink" Target="http://leanacresonline.com/order-lean-acres/" TargetMode="External"/><Relationship Id="rId6" Type="http://schemas.openxmlformats.org/officeDocument/2006/relationships/image" Target="../media/image8.png"/><Relationship Id="rId11" Type="http://schemas.openxmlformats.org/officeDocument/2006/relationships/hyperlink" Target="https://plus.google.com/112653190390228307781/posts?hl=en" TargetMode="External"/><Relationship Id="rId5" Type="http://schemas.openxmlformats.org/officeDocument/2006/relationships/hyperlink" Target="http://www.roxtarinc.com/" TargetMode="External"/><Relationship Id="rId15" Type="http://schemas.openxmlformats.org/officeDocument/2006/relationships/hyperlink" Target="http://twitter.com/#!/TheJimBowie" TargetMode="External"/><Relationship Id="rId10" Type="http://schemas.openxmlformats.org/officeDocument/2006/relationships/image" Target="../media/image1.png"/><Relationship Id="rId19" Type="http://schemas.openxmlformats.org/officeDocument/2006/relationships/hyperlink" Target="#'Scoring Guide'!A1"/><Relationship Id="rId4" Type="http://schemas.openxmlformats.org/officeDocument/2006/relationships/image" Target="../media/image7.png"/><Relationship Id="rId9" Type="http://schemas.openxmlformats.org/officeDocument/2006/relationships/hyperlink" Target="mailto:buckaroobowie@gmail.com?subject=Prioritization%20Matrix%20Contact" TargetMode="External"/><Relationship Id="rId1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hyperlink" Target="http://twitter.com/#!/TheJimBowie" TargetMode="External"/><Relationship Id="rId13" Type="http://schemas.openxmlformats.org/officeDocument/2006/relationships/image" Target="../media/image16.png"/><Relationship Id="rId3" Type="http://schemas.openxmlformats.org/officeDocument/2006/relationships/image" Target="../media/image13.png"/><Relationship Id="rId7" Type="http://schemas.openxmlformats.org/officeDocument/2006/relationships/image" Target="../media/image3.png"/><Relationship Id="rId12" Type="http://schemas.openxmlformats.org/officeDocument/2006/relationships/hyperlink" Target="http://leanacresonline.com/conferences-and-events/" TargetMode="External"/><Relationship Id="rId2" Type="http://schemas.openxmlformats.org/officeDocument/2006/relationships/hyperlink" Target="http://www.jim-bowie.com" TargetMode="External"/><Relationship Id="rId1" Type="http://schemas.openxmlformats.org/officeDocument/2006/relationships/image" Target="../media/image12.jpeg"/><Relationship Id="rId6" Type="http://schemas.openxmlformats.org/officeDocument/2006/relationships/hyperlink" Target="mailto:buckaroobowie@gmail.com" TargetMode="External"/><Relationship Id="rId11"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hyperlink" Target="http://leanacresonline.com/205-2/" TargetMode="External"/><Relationship Id="rId4" Type="http://schemas.openxmlformats.org/officeDocument/2006/relationships/hyperlink" Target="https://plus.google.com/112653190390228307781/posts?hl=en" TargetMode="External"/><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85726</xdr:rowOff>
    </xdr:from>
    <xdr:to>
      <xdr:col>11</xdr:col>
      <xdr:colOff>66675</xdr:colOff>
      <xdr:row>15</xdr:row>
      <xdr:rowOff>161925</xdr:rowOff>
    </xdr:to>
    <xdr:sp macro="" textlink="">
      <xdr:nvSpPr>
        <xdr:cNvPr id="2" name="Rectangle 1"/>
        <xdr:cNvSpPr/>
      </xdr:nvSpPr>
      <xdr:spPr>
        <a:xfrm>
          <a:off x="76200" y="85726"/>
          <a:ext cx="6696075" cy="2933699"/>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fontAlgn="base"/>
          <a:r>
            <a:rPr lang="en-US" sz="1800" b="1" i="0" baseline="0">
              <a:solidFill>
                <a:schemeClr val="lt1"/>
              </a:solidFill>
              <a:effectLst/>
              <a:latin typeface="+mn-lt"/>
              <a:ea typeface="+mn-ea"/>
              <a:cs typeface="+mn-cs"/>
            </a:rPr>
            <a:t>This template is considered a copyrighted work under the United States and other copyright laws and is the property of and </a:t>
          </a:r>
          <a:r>
            <a:rPr lang="en-US" sz="1800" b="1" i="0">
              <a:solidFill>
                <a:schemeClr val="lt1"/>
              </a:solidFill>
              <a:effectLst/>
              <a:latin typeface="+mn-lt"/>
              <a:ea typeface="+mn-ea"/>
              <a:cs typeface="+mn-cs"/>
            </a:rPr>
            <a:t>Copyright © 2011 Jim Bowie All Rights Reserved. You may not remove or alter any logo, trademark, copyright, disclaimer, brand, terms of use, attribution, or other proprietary notices or marks within this template.  You are welcome to make these tools available through your own website by linking to this page but these templates or any documents including or derived from these templates may NOT be sold, distributed, or placed on a public server such as the internet without written permission from Jim Bowie.</a:t>
          </a:r>
        </a:p>
        <a:p>
          <a:pPr algn="ctr"/>
          <a:endParaRPr lang="en-US" sz="18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114299</xdr:colOff>
      <xdr:row>18</xdr:row>
      <xdr:rowOff>38100</xdr:rowOff>
    </xdr:from>
    <xdr:to>
      <xdr:col>12</xdr:col>
      <xdr:colOff>403859</xdr:colOff>
      <xdr:row>33</xdr:row>
      <xdr:rowOff>188976</xdr:rowOff>
    </xdr:to>
    <xdr:sp macro="" textlink="">
      <xdr:nvSpPr>
        <xdr:cNvPr id="45" name="Rectangle 44"/>
        <xdr:cNvSpPr/>
      </xdr:nvSpPr>
      <xdr:spPr>
        <a:xfrm>
          <a:off x="2552699" y="3467100"/>
          <a:ext cx="5166360" cy="3008376"/>
        </a:xfrm>
        <a:prstGeom prst="rect">
          <a:avLst/>
        </a:prstGeom>
        <a:solidFill>
          <a:sysClr val="window" lastClr="FFFFFF"/>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400" b="1">
            <a:solidFill>
              <a:schemeClr val="accent3">
                <a:lumMod val="50000"/>
              </a:schemeClr>
            </a:solidFill>
          </a:endParaRPr>
        </a:p>
        <a:p>
          <a:pPr algn="l"/>
          <a:r>
            <a:rPr lang="en-US" sz="2400" b="1">
              <a:solidFill>
                <a:schemeClr val="accent3">
                  <a:lumMod val="50000"/>
                </a:schemeClr>
              </a:solidFill>
            </a:rPr>
            <a:t>ORDER YOUR COPY TODAY!!</a:t>
          </a:r>
        </a:p>
      </xdr:txBody>
    </xdr:sp>
    <xdr:clientData/>
  </xdr:twoCellAnchor>
  <xdr:twoCellAnchor editAs="oneCell">
    <xdr:from>
      <xdr:col>6</xdr:col>
      <xdr:colOff>561975</xdr:colOff>
      <xdr:row>22</xdr:row>
      <xdr:rowOff>152400</xdr:rowOff>
    </xdr:from>
    <xdr:to>
      <xdr:col>10</xdr:col>
      <xdr:colOff>57148</xdr:colOff>
      <xdr:row>30</xdr:row>
      <xdr:rowOff>78581</xdr:rowOff>
    </xdr:to>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9575" y="4343400"/>
          <a:ext cx="1933573" cy="1450181"/>
        </a:xfrm>
        <a:prstGeom prst="rect">
          <a:avLst/>
        </a:prstGeom>
      </xdr:spPr>
    </xdr:pic>
    <xdr:clientData/>
  </xdr:twoCellAnchor>
  <xdr:twoCellAnchor>
    <xdr:from>
      <xdr:col>0</xdr:col>
      <xdr:colOff>123825</xdr:colOff>
      <xdr:row>18</xdr:row>
      <xdr:rowOff>38100</xdr:rowOff>
    </xdr:from>
    <xdr:to>
      <xdr:col>3</xdr:col>
      <xdr:colOff>581025</xdr:colOff>
      <xdr:row>34</xdr:row>
      <xdr:rowOff>0</xdr:rowOff>
    </xdr:to>
    <xdr:sp macro="" textlink="">
      <xdr:nvSpPr>
        <xdr:cNvPr id="24" name="Rectangle 23"/>
        <xdr:cNvSpPr/>
      </xdr:nvSpPr>
      <xdr:spPr>
        <a:xfrm>
          <a:off x="123825" y="3467100"/>
          <a:ext cx="2286000" cy="3009900"/>
        </a:xfrm>
        <a:prstGeom prst="rect">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114299</xdr:colOff>
      <xdr:row>1</xdr:row>
      <xdr:rowOff>38100</xdr:rowOff>
    </xdr:from>
    <xdr:to>
      <xdr:col>21</xdr:col>
      <xdr:colOff>209550</xdr:colOff>
      <xdr:row>17</xdr:row>
      <xdr:rowOff>104775</xdr:rowOff>
    </xdr:to>
    <xdr:sp macro="" textlink="">
      <xdr:nvSpPr>
        <xdr:cNvPr id="25" name="Snip Single Corner Rectangle 24"/>
        <xdr:cNvSpPr/>
      </xdr:nvSpPr>
      <xdr:spPr>
        <a:xfrm>
          <a:off x="2552699" y="228600"/>
          <a:ext cx="10458451" cy="3114675"/>
        </a:xfrm>
        <a:prstGeom prst="snip1Rect">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fontAlgn="base"/>
          <a:r>
            <a:rPr lang="en-US" sz="2400" b="1" i="0">
              <a:solidFill>
                <a:schemeClr val="lt1"/>
              </a:solidFill>
              <a:effectLst/>
              <a:latin typeface="+mn-lt"/>
              <a:ea typeface="+mn-ea"/>
              <a:cs typeface="+mn-cs"/>
            </a:rPr>
            <a:t>BOOK DESCRIPTION</a:t>
          </a:r>
        </a:p>
        <a:p>
          <a:pPr fontAlgn="base"/>
          <a:endParaRPr lang="en-US" sz="600" b="0" i="0">
            <a:solidFill>
              <a:schemeClr val="lt1"/>
            </a:solidFill>
            <a:effectLst/>
            <a:latin typeface="+mn-lt"/>
            <a:ea typeface="+mn-ea"/>
            <a:cs typeface="+mn-cs"/>
          </a:endParaRPr>
        </a:p>
        <a:p>
          <a:pPr fontAlgn="base"/>
          <a:r>
            <a:rPr lang="en-US" sz="1300" b="0" i="0">
              <a:solidFill>
                <a:schemeClr val="lt1"/>
              </a:solidFill>
              <a:effectLst/>
              <a:latin typeface="+mn-lt"/>
              <a:ea typeface="+mn-ea"/>
              <a:cs typeface="+mn-cs"/>
            </a:rPr>
            <a:t>Change can be hard. It is often difficult to conceive performing tasks in a different order, in a different place, at a different time, or in a different manner altogether. And this is only for the individual. When we talk about organizational change the difficulty increases exponentially with each individual that is added to the equation. Regardless of organizational improvement methodology (Lean, Six Sigma, ISO, Balanced Scorecard), these programs are difficult to implement; as disciplines, they are difficult to understand.</a:t>
          </a:r>
        </a:p>
        <a:p>
          <a:pPr fontAlgn="base"/>
          <a:endParaRPr lang="en-US" sz="1300" b="0" i="0">
            <a:solidFill>
              <a:schemeClr val="lt1"/>
            </a:solidFill>
            <a:effectLst/>
            <a:latin typeface="+mn-lt"/>
            <a:ea typeface="+mn-ea"/>
            <a:cs typeface="+mn-cs"/>
          </a:endParaRPr>
        </a:p>
        <a:p>
          <a:pPr fontAlgn="base"/>
          <a:r>
            <a:rPr lang="en-US" sz="1300" b="0" i="0">
              <a:solidFill>
                <a:schemeClr val="lt1"/>
              </a:solidFill>
              <a:effectLst/>
              <a:latin typeface="+mn-lt"/>
              <a:ea typeface="+mn-ea"/>
              <a:cs typeface="+mn-cs"/>
            </a:rPr>
            <a:t>This book uses a fable as its basis – the story is not untrue, but it is not fact either. It is a story in which the group dynamics are real, the problems are valid, and the solutions legitimate. It asks you to consider a complex environment with multiple classes interacting between functional units with requirements that are perceived as exclusive and unique, and personalities that reinforce presumed boundaries. It asks you to follow along as all these individuals work together using the basics of four quality methodologies (Lean, Six Sigma, Theory of Constraints, and Business Process Reengineering) to address the problems they face, discover solutions together, and move forward in their continuous performance improvement journey. They need to improve because the competition is watching. And when he makes cuts, there are no happy endings…</a:t>
          </a:r>
          <a:endParaRPr lang="en-US" sz="1300" b="1" i="0">
            <a:solidFill>
              <a:schemeClr val="lt1"/>
            </a:solidFill>
            <a:effectLst/>
            <a:latin typeface="+mn-lt"/>
            <a:ea typeface="+mn-ea"/>
            <a:cs typeface="+mn-cs"/>
          </a:endParaRPr>
        </a:p>
      </xdr:txBody>
    </xdr:sp>
    <xdr:clientData/>
  </xdr:twoCellAnchor>
  <xdr:twoCellAnchor>
    <xdr:from>
      <xdr:col>0</xdr:col>
      <xdr:colOff>177165</xdr:colOff>
      <xdr:row>31</xdr:row>
      <xdr:rowOff>76200</xdr:rowOff>
    </xdr:from>
    <xdr:to>
      <xdr:col>1</xdr:col>
      <xdr:colOff>24765</xdr:colOff>
      <xdr:row>33</xdr:row>
      <xdr:rowOff>152400</xdr:rowOff>
    </xdr:to>
    <xdr:pic>
      <xdr:nvPicPr>
        <xdr:cNvPr id="28" name="Picture 27" descr="Icon-Gmail01909.pn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177165" y="5981700"/>
          <a:ext cx="457200" cy="457200"/>
        </a:xfrm>
        <a:prstGeom prst="rect">
          <a:avLst/>
        </a:prstGeom>
      </xdr:spPr>
    </xdr:pic>
    <xdr:clientData/>
  </xdr:twoCellAnchor>
  <xdr:twoCellAnchor>
    <xdr:from>
      <xdr:col>0</xdr:col>
      <xdr:colOff>177165</xdr:colOff>
      <xdr:row>26</xdr:row>
      <xdr:rowOff>38631</xdr:rowOff>
    </xdr:from>
    <xdr:to>
      <xdr:col>1</xdr:col>
      <xdr:colOff>24765</xdr:colOff>
      <xdr:row>28</xdr:row>
      <xdr:rowOff>114831</xdr:rowOff>
    </xdr:to>
    <xdr:pic>
      <xdr:nvPicPr>
        <xdr:cNvPr id="29" name="Picture 28" descr="twittericon.pn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77165" y="4991631"/>
          <a:ext cx="457200" cy="457200"/>
        </a:xfrm>
        <a:prstGeom prst="rect">
          <a:avLst/>
        </a:prstGeom>
      </xdr:spPr>
    </xdr:pic>
    <xdr:clientData/>
  </xdr:twoCellAnchor>
  <xdr:twoCellAnchor>
    <xdr:from>
      <xdr:col>0</xdr:col>
      <xdr:colOff>590550</xdr:colOff>
      <xdr:row>21</xdr:row>
      <xdr:rowOff>104775</xdr:rowOff>
    </xdr:from>
    <xdr:to>
      <xdr:col>4</xdr:col>
      <xdr:colOff>190500</xdr:colOff>
      <xdr:row>22</xdr:row>
      <xdr:rowOff>178835</xdr:rowOff>
    </xdr:to>
    <xdr:sp macro="" textlink="">
      <xdr:nvSpPr>
        <xdr:cNvPr id="30" name="TextBox 29"/>
        <xdr:cNvSpPr txBox="1"/>
      </xdr:nvSpPr>
      <xdr:spPr>
        <a:xfrm>
          <a:off x="590550" y="4105275"/>
          <a:ext cx="2038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CONNECT with Lean Acres</a:t>
          </a:r>
        </a:p>
      </xdr:txBody>
    </xdr:sp>
    <xdr:clientData/>
  </xdr:twoCellAnchor>
  <xdr:twoCellAnchor>
    <xdr:from>
      <xdr:col>0</xdr:col>
      <xdr:colOff>590549</xdr:colOff>
      <xdr:row>26</xdr:row>
      <xdr:rowOff>130175</xdr:rowOff>
    </xdr:from>
    <xdr:to>
      <xdr:col>3</xdr:col>
      <xdr:colOff>428624</xdr:colOff>
      <xdr:row>28</xdr:row>
      <xdr:rowOff>13735</xdr:rowOff>
    </xdr:to>
    <xdr:sp macro="" textlink="">
      <xdr:nvSpPr>
        <xdr:cNvPr id="31" name="TextBox 30"/>
        <xdr:cNvSpPr txBox="1"/>
      </xdr:nvSpPr>
      <xdr:spPr>
        <a:xfrm>
          <a:off x="590549" y="5083175"/>
          <a:ext cx="1666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FOLLOW Lean</a:t>
          </a:r>
          <a:r>
            <a:rPr lang="en-US" sz="1200" b="1" baseline="0">
              <a:solidFill>
                <a:schemeClr val="bg1"/>
              </a:solidFill>
            </a:rPr>
            <a:t> Acres</a:t>
          </a:r>
          <a:endParaRPr lang="en-US" sz="1200" b="1">
            <a:solidFill>
              <a:schemeClr val="bg1"/>
            </a:solidFill>
          </a:endParaRPr>
        </a:p>
      </xdr:txBody>
    </xdr:sp>
    <xdr:clientData/>
  </xdr:twoCellAnchor>
  <xdr:twoCellAnchor>
    <xdr:from>
      <xdr:col>0</xdr:col>
      <xdr:colOff>590550</xdr:colOff>
      <xdr:row>31</xdr:row>
      <xdr:rowOff>161925</xdr:rowOff>
    </xdr:from>
    <xdr:to>
      <xdr:col>3</xdr:col>
      <xdr:colOff>304800</xdr:colOff>
      <xdr:row>33</xdr:row>
      <xdr:rowOff>45485</xdr:rowOff>
    </xdr:to>
    <xdr:sp macro="" textlink="">
      <xdr:nvSpPr>
        <xdr:cNvPr id="33" name="TextBox 32"/>
        <xdr:cNvSpPr txBox="1"/>
      </xdr:nvSpPr>
      <xdr:spPr>
        <a:xfrm>
          <a:off x="590550" y="6067425"/>
          <a:ext cx="1543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CONTACT the Farm</a:t>
          </a:r>
        </a:p>
      </xdr:txBody>
    </xdr:sp>
    <xdr:clientData/>
  </xdr:twoCellAnchor>
  <xdr:twoCellAnchor editAs="oneCell">
    <xdr:from>
      <xdr:col>0</xdr:col>
      <xdr:colOff>190500</xdr:colOff>
      <xdr:row>1</xdr:row>
      <xdr:rowOff>38100</xdr:rowOff>
    </xdr:from>
    <xdr:to>
      <xdr:col>3</xdr:col>
      <xdr:colOff>537972</xdr:colOff>
      <xdr:row>17</xdr:row>
      <xdr:rowOff>99060</xdr:rowOff>
    </xdr:to>
    <xdr:pic>
      <xdr:nvPicPr>
        <xdr:cNvPr id="35" name="Picture 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0" y="228600"/>
          <a:ext cx="2176272" cy="3108960"/>
        </a:xfrm>
        <a:prstGeom prst="rect">
          <a:avLst/>
        </a:prstGeom>
        <a:ln w="31750">
          <a:solidFill>
            <a:schemeClr val="bg1"/>
          </a:solidFill>
        </a:ln>
      </xdr:spPr>
    </xdr:pic>
    <xdr:clientData/>
  </xdr:twoCellAnchor>
  <xdr:twoCellAnchor>
    <xdr:from>
      <xdr:col>0</xdr:col>
      <xdr:colOff>590550</xdr:colOff>
      <xdr:row>19</xdr:row>
      <xdr:rowOff>9525</xdr:rowOff>
    </xdr:from>
    <xdr:to>
      <xdr:col>3</xdr:col>
      <xdr:colOff>304800</xdr:colOff>
      <xdr:row>20</xdr:row>
      <xdr:rowOff>83585</xdr:rowOff>
    </xdr:to>
    <xdr:sp macro="" textlink="">
      <xdr:nvSpPr>
        <xdr:cNvPr id="36" name="TextBox 35"/>
        <xdr:cNvSpPr txBox="1"/>
      </xdr:nvSpPr>
      <xdr:spPr>
        <a:xfrm>
          <a:off x="590550" y="3629025"/>
          <a:ext cx="1543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VISIT</a:t>
          </a:r>
          <a:r>
            <a:rPr lang="en-US" sz="1200" b="1" baseline="0">
              <a:solidFill>
                <a:schemeClr val="bg1"/>
              </a:solidFill>
            </a:rPr>
            <a:t> Lean Acres</a:t>
          </a:r>
          <a:endParaRPr lang="en-US" sz="1200" b="1">
            <a:solidFill>
              <a:schemeClr val="bg1"/>
            </a:solidFill>
          </a:endParaRPr>
        </a:p>
      </xdr:txBody>
    </xdr:sp>
    <xdr:clientData/>
  </xdr:twoCellAnchor>
  <xdr:twoCellAnchor editAs="oneCell">
    <xdr:from>
      <xdr:col>10</xdr:col>
      <xdr:colOff>331500</xdr:colOff>
      <xdr:row>25</xdr:row>
      <xdr:rowOff>141557</xdr:rowOff>
    </xdr:from>
    <xdr:to>
      <xdr:col>12</xdr:col>
      <xdr:colOff>144343</xdr:colOff>
      <xdr:row>27</xdr:row>
      <xdr:rowOff>181019</xdr:rowOff>
    </xdr:to>
    <xdr:pic>
      <xdr:nvPicPr>
        <xdr:cNvPr id="37" name="Picture 36" descr="http://gadgetcrave.frsucrave.netdna-cdn.com/wp-content/uploads/2010/03/nook_logo.jp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l="3540" t="8000" r="885" b="4000"/>
        <a:stretch>
          <a:fillRect/>
        </a:stretch>
      </xdr:blipFill>
      <xdr:spPr bwMode="auto">
        <a:xfrm>
          <a:off x="6427500" y="4904057"/>
          <a:ext cx="1032043" cy="420462"/>
        </a:xfrm>
        <a:prstGeom prst="rect">
          <a:avLst/>
        </a:prstGeom>
        <a:noFill/>
      </xdr:spPr>
    </xdr:pic>
    <xdr:clientData/>
  </xdr:twoCellAnchor>
  <xdr:twoCellAnchor editAs="oneCell">
    <xdr:from>
      <xdr:col>9</xdr:col>
      <xdr:colOff>333375</xdr:colOff>
      <xdr:row>29</xdr:row>
      <xdr:rowOff>174367</xdr:rowOff>
    </xdr:from>
    <xdr:to>
      <xdr:col>12</xdr:col>
      <xdr:colOff>144343</xdr:colOff>
      <xdr:row>31</xdr:row>
      <xdr:rowOff>122551</xdr:rowOff>
    </xdr:to>
    <xdr:pic>
      <xdr:nvPicPr>
        <xdr:cNvPr id="38" name="Picture 37" descr="Google_Book_Search_Beta_logo.png">
          <a:hlinkClick xmlns:r="http://schemas.openxmlformats.org/officeDocument/2006/relationships" r:id="rId9"/>
        </xdr:cNvPr>
        <xdr:cNvPicPr>
          <a:picLocks noChangeAspect="1"/>
        </xdr:cNvPicPr>
      </xdr:nvPicPr>
      <xdr:blipFill>
        <a:blip xmlns:r="http://schemas.openxmlformats.org/officeDocument/2006/relationships" r:embed="rId10" cstate="print"/>
        <a:stretch>
          <a:fillRect/>
        </a:stretch>
      </xdr:blipFill>
      <xdr:spPr>
        <a:xfrm>
          <a:off x="5819775" y="5698867"/>
          <a:ext cx="1639768" cy="329184"/>
        </a:xfrm>
        <a:prstGeom prst="rect">
          <a:avLst/>
        </a:prstGeom>
      </xdr:spPr>
    </xdr:pic>
    <xdr:clientData/>
  </xdr:twoCellAnchor>
  <xdr:twoCellAnchor editAs="oneCell">
    <xdr:from>
      <xdr:col>10</xdr:col>
      <xdr:colOff>68393</xdr:colOff>
      <xdr:row>22</xdr:row>
      <xdr:rowOff>9525</xdr:rowOff>
    </xdr:from>
    <xdr:to>
      <xdr:col>12</xdr:col>
      <xdr:colOff>144343</xdr:colOff>
      <xdr:row>23</xdr:row>
      <xdr:rowOff>148209</xdr:rowOff>
    </xdr:to>
    <xdr:pic>
      <xdr:nvPicPr>
        <xdr:cNvPr id="39" name="Picture 38">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164393" y="4200525"/>
          <a:ext cx="1295150" cy="329184"/>
        </a:xfrm>
        <a:prstGeom prst="rect">
          <a:avLst/>
        </a:prstGeom>
        <a:noFill/>
        <a:ln w="9525">
          <a:noFill/>
          <a:miter lim="800000"/>
          <a:headEnd/>
          <a:tailEnd/>
        </a:ln>
      </xdr:spPr>
    </xdr:pic>
    <xdr:clientData/>
  </xdr:twoCellAnchor>
  <xdr:twoCellAnchor editAs="oneCell">
    <xdr:from>
      <xdr:col>4</xdr:col>
      <xdr:colOff>381001</xdr:colOff>
      <xdr:row>26</xdr:row>
      <xdr:rowOff>87327</xdr:rowOff>
    </xdr:from>
    <xdr:to>
      <xdr:col>6</xdr:col>
      <xdr:colOff>521678</xdr:colOff>
      <xdr:row>28</xdr:row>
      <xdr:rowOff>87327</xdr:rowOff>
    </xdr:to>
    <xdr:pic>
      <xdr:nvPicPr>
        <xdr:cNvPr id="42" name="Picture 41">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l="8497" r="8497" b="20732"/>
        <a:stretch>
          <a:fillRect/>
        </a:stretch>
      </xdr:blipFill>
      <xdr:spPr bwMode="auto">
        <a:xfrm>
          <a:off x="2819401" y="5040327"/>
          <a:ext cx="1359877" cy="381000"/>
        </a:xfrm>
        <a:prstGeom prst="rect">
          <a:avLst/>
        </a:prstGeom>
        <a:noFill/>
        <a:ln w="9525">
          <a:noFill/>
          <a:miter lim="800000"/>
          <a:headEnd/>
          <a:tailEnd/>
        </a:ln>
      </xdr:spPr>
    </xdr:pic>
    <xdr:clientData/>
  </xdr:twoCellAnchor>
  <xdr:twoCellAnchor>
    <xdr:from>
      <xdr:col>12</xdr:col>
      <xdr:colOff>529590</xdr:colOff>
      <xdr:row>18</xdr:row>
      <xdr:rowOff>38100</xdr:rowOff>
    </xdr:from>
    <xdr:to>
      <xdr:col>21</xdr:col>
      <xdr:colOff>209550</xdr:colOff>
      <xdr:row>33</xdr:row>
      <xdr:rowOff>188976</xdr:rowOff>
    </xdr:to>
    <xdr:sp macro="" textlink="">
      <xdr:nvSpPr>
        <xdr:cNvPr id="46" name="Rectangle 45"/>
        <xdr:cNvSpPr/>
      </xdr:nvSpPr>
      <xdr:spPr>
        <a:xfrm>
          <a:off x="7844790" y="3467100"/>
          <a:ext cx="5166360" cy="3008376"/>
        </a:xfrm>
        <a:prstGeom prst="rect">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a:p>
          <a:pPr algn="l"/>
          <a:r>
            <a:rPr lang="en-US" sz="2400" b="1"/>
            <a:t>REVIEWS</a:t>
          </a:r>
        </a:p>
        <a:p>
          <a:pPr algn="l"/>
          <a:endParaRPr lang="en-US" sz="600" b="1"/>
        </a:p>
        <a:p>
          <a:pPr algn="l"/>
          <a:r>
            <a:rPr lang="en-US" sz="1100" b="0" i="0">
              <a:solidFill>
                <a:schemeClr val="lt1"/>
              </a:solidFill>
              <a:effectLst/>
              <a:latin typeface="+mn-lt"/>
              <a:ea typeface="+mn-ea"/>
              <a:cs typeface="+mn-cs"/>
            </a:rPr>
            <a:t>"Goldratt, Disney, and Lewis are all gone now but their fiction/fable genre lives on in Mr. Bowie's ingenious "Farm-iliar" setting. This easy to read and entertaining work on transformative change comes highly recommended whether you are a beginner in continuous improvement initiatives or consider yourself to be an "expert". His rural characters are carefully selected to represent the cultures and attitudes often found within typical organizations and serve to drive each step-wise lesson in continuous improvement forward with unrelenting clarity. This book will make you a better "expert" or simply set your feet on a solid path towards the goal of perfection. It is nearly everything you need to know to ply your trade and fix whatever problematic situations constrain your success."  </a:t>
          </a:r>
        </a:p>
        <a:p>
          <a:pPr algn="l"/>
          <a:endParaRPr lang="en-US" sz="600" b="0" i="0">
            <a:solidFill>
              <a:schemeClr val="lt1"/>
            </a:solidFill>
            <a:effectLst/>
            <a:latin typeface="+mn-lt"/>
            <a:ea typeface="+mn-ea"/>
            <a:cs typeface="+mn-cs"/>
          </a:endParaRPr>
        </a:p>
        <a:p>
          <a:pPr algn="l"/>
          <a:r>
            <a:rPr lang="en-US" sz="1100" b="0" i="0">
              <a:solidFill>
                <a:schemeClr val="lt1"/>
              </a:solidFill>
              <a:effectLst/>
              <a:latin typeface="+mn-lt"/>
              <a:ea typeface="+mn-ea"/>
              <a:cs typeface="+mn-cs"/>
            </a:rPr>
            <a:t>M. James Allen, Ph.D. President &amp; Founder Lean Diagnostics Institute</a:t>
          </a:r>
          <a:endParaRPr lang="en-US" sz="1100" b="1"/>
        </a:p>
      </xdr:txBody>
    </xdr:sp>
    <xdr:clientData/>
  </xdr:twoCellAnchor>
  <xdr:twoCellAnchor>
    <xdr:from>
      <xdr:col>18</xdr:col>
      <xdr:colOff>171450</xdr:colOff>
      <xdr:row>32</xdr:row>
      <xdr:rowOff>95250</xdr:rowOff>
    </xdr:from>
    <xdr:to>
      <xdr:col>21</xdr:col>
      <xdr:colOff>229551</xdr:colOff>
      <xdr:row>33</xdr:row>
      <xdr:rowOff>169310</xdr:rowOff>
    </xdr:to>
    <xdr:grpSp>
      <xdr:nvGrpSpPr>
        <xdr:cNvPr id="49" name="Group 48">
          <a:hlinkClick xmlns:r="http://schemas.openxmlformats.org/officeDocument/2006/relationships" r:id="rId15"/>
        </xdr:cNvPr>
        <xdr:cNvGrpSpPr/>
      </xdr:nvGrpSpPr>
      <xdr:grpSpPr>
        <a:xfrm>
          <a:off x="11144250" y="6191250"/>
          <a:ext cx="1886901" cy="264560"/>
          <a:chOff x="11144250" y="6191250"/>
          <a:chExt cx="1886901" cy="264560"/>
        </a:xfrm>
      </xdr:grpSpPr>
      <xdr:sp macro="" textlink="">
        <xdr:nvSpPr>
          <xdr:cNvPr id="47" name="TextBox 46"/>
          <xdr:cNvSpPr txBox="1"/>
        </xdr:nvSpPr>
        <xdr:spPr>
          <a:xfrm>
            <a:off x="11258550" y="6191250"/>
            <a:ext cx="17726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bg1"/>
                </a:solidFill>
              </a:rPr>
              <a:t>click</a:t>
            </a:r>
            <a:r>
              <a:rPr lang="en-US" sz="1100" b="1" baseline="0">
                <a:solidFill>
                  <a:schemeClr val="bg1"/>
                </a:solidFill>
              </a:rPr>
              <a:t> here for more reviews</a:t>
            </a:r>
            <a:endParaRPr lang="en-US" sz="1100" b="1">
              <a:solidFill>
                <a:schemeClr val="bg1"/>
              </a:solidFill>
            </a:endParaRPr>
          </a:p>
        </xdr:txBody>
      </xdr:sp>
      <xdr:pic>
        <xdr:nvPicPr>
          <xdr:cNvPr id="48" name="Picture 47" descr="C:\Users\Buckaroo Banzai\AppData\Local\Microsoft\Windows\Temporary Internet Files\Content.IE5\M280O4OK\MC900442128[1].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144250" y="6238875"/>
            <a:ext cx="190500" cy="190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381001</xdr:colOff>
      <xdr:row>22</xdr:row>
      <xdr:rowOff>9525</xdr:rowOff>
    </xdr:from>
    <xdr:to>
      <xdr:col>5</xdr:col>
      <xdr:colOff>104775</xdr:colOff>
      <xdr:row>25</xdr:row>
      <xdr:rowOff>5924</xdr:rowOff>
    </xdr:to>
    <xdr:pic>
      <xdr:nvPicPr>
        <xdr:cNvPr id="50" name="Picture 49"/>
        <xdr:cNvPicPr>
          <a:picLocks noChangeAspect="1"/>
        </xdr:cNvPicPr>
      </xdr:nvPicPr>
      <xdr:blipFill>
        <a:blip xmlns:r="http://schemas.openxmlformats.org/officeDocument/2006/relationships" r:embed="rId17"/>
        <a:stretch>
          <a:fillRect/>
        </a:stretch>
      </xdr:blipFill>
      <xdr:spPr>
        <a:xfrm>
          <a:off x="2819401" y="4200525"/>
          <a:ext cx="333374" cy="567899"/>
        </a:xfrm>
        <a:prstGeom prst="rect">
          <a:avLst/>
        </a:prstGeom>
      </xdr:spPr>
    </xdr:pic>
    <xdr:clientData/>
  </xdr:twoCellAnchor>
  <xdr:twoCellAnchor editAs="oneCell">
    <xdr:from>
      <xdr:col>4</xdr:col>
      <xdr:colOff>381001</xdr:colOff>
      <xdr:row>29</xdr:row>
      <xdr:rowOff>168729</xdr:rowOff>
    </xdr:from>
    <xdr:to>
      <xdr:col>7</xdr:col>
      <xdr:colOff>0</xdr:colOff>
      <xdr:row>31</xdr:row>
      <xdr:rowOff>122551</xdr:rowOff>
    </xdr:to>
    <xdr:pic>
      <xdr:nvPicPr>
        <xdr:cNvPr id="51" name="Picture 50">
          <a:hlinkClick xmlns:r="http://schemas.openxmlformats.org/officeDocument/2006/relationships" r:id="rId18"/>
        </xdr:cNvPr>
        <xdr:cNvPicPr>
          <a:picLocks noChangeAspect="1"/>
        </xdr:cNvPicPr>
      </xdr:nvPicPr>
      <xdr:blipFill>
        <a:blip xmlns:r="http://schemas.openxmlformats.org/officeDocument/2006/relationships" r:embed="rId19"/>
        <a:stretch>
          <a:fillRect/>
        </a:stretch>
      </xdr:blipFill>
      <xdr:spPr>
        <a:xfrm>
          <a:off x="2819401" y="5693229"/>
          <a:ext cx="1447799" cy="334822"/>
        </a:xfrm>
        <a:prstGeom prst="rect">
          <a:avLst/>
        </a:prstGeom>
      </xdr:spPr>
    </xdr:pic>
    <xdr:clientData/>
  </xdr:twoCellAnchor>
  <xdr:oneCellAnchor>
    <xdr:from>
      <xdr:col>5</xdr:col>
      <xdr:colOff>200025</xdr:colOff>
      <xdr:row>21</xdr:row>
      <xdr:rowOff>171450</xdr:rowOff>
    </xdr:from>
    <xdr:ext cx="1003352" cy="272960"/>
    <xdr:sp macro="" textlink="">
      <xdr:nvSpPr>
        <xdr:cNvPr id="53" name="TextBox 52">
          <a:hlinkClick xmlns:r="http://schemas.openxmlformats.org/officeDocument/2006/relationships" r:id="rId20"/>
        </xdr:cNvPr>
        <xdr:cNvSpPr txBox="1"/>
      </xdr:nvSpPr>
      <xdr:spPr>
        <a:xfrm>
          <a:off x="3248025" y="4171950"/>
          <a:ext cx="1003352" cy="27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Bookman Old Style" pitchFamily="18" charset="0"/>
            </a:rPr>
            <a:t>paperback</a:t>
          </a:r>
        </a:p>
      </xdr:txBody>
    </xdr:sp>
    <xdr:clientData/>
  </xdr:oneCellAnchor>
  <xdr:oneCellAnchor>
    <xdr:from>
      <xdr:col>5</xdr:col>
      <xdr:colOff>200025</xdr:colOff>
      <xdr:row>23</xdr:row>
      <xdr:rowOff>152400</xdr:rowOff>
    </xdr:from>
    <xdr:ext cx="714042" cy="272960"/>
    <xdr:sp macro="" textlink="">
      <xdr:nvSpPr>
        <xdr:cNvPr id="54" name="TextBox 53">
          <a:hlinkClick xmlns:r="http://schemas.openxmlformats.org/officeDocument/2006/relationships" r:id="rId21"/>
        </xdr:cNvPr>
        <xdr:cNvSpPr txBox="1"/>
      </xdr:nvSpPr>
      <xdr:spPr>
        <a:xfrm>
          <a:off x="3248025" y="4533900"/>
          <a:ext cx="714042" cy="27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Bookman Old Style" pitchFamily="18" charset="0"/>
            </a:rPr>
            <a:t>e-book</a:t>
          </a:r>
        </a:p>
      </xdr:txBody>
    </xdr:sp>
    <xdr:clientData/>
  </xdr:oneCellAnchor>
  <xdr:twoCellAnchor>
    <xdr:from>
      <xdr:col>0</xdr:col>
      <xdr:colOff>194515</xdr:colOff>
      <xdr:row>21</xdr:row>
      <xdr:rowOff>16721</xdr:rowOff>
    </xdr:from>
    <xdr:to>
      <xdr:col>1</xdr:col>
      <xdr:colOff>7416</xdr:colOff>
      <xdr:row>23</xdr:row>
      <xdr:rowOff>56345</xdr:rowOff>
    </xdr:to>
    <xdr:pic>
      <xdr:nvPicPr>
        <xdr:cNvPr id="56" name="Picture 55">
          <a:hlinkClick xmlns:r="http://schemas.openxmlformats.org/officeDocument/2006/relationships" r:id="rId22"/>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4515" y="4017221"/>
          <a:ext cx="422501" cy="420624"/>
        </a:xfrm>
        <a:prstGeom prst="rect">
          <a:avLst/>
        </a:prstGeom>
      </xdr:spPr>
    </xdr:pic>
    <xdr:clientData/>
  </xdr:twoCellAnchor>
  <xdr:twoCellAnchor editAs="oneCell">
    <xdr:from>
      <xdr:col>0</xdr:col>
      <xdr:colOff>85725</xdr:colOff>
      <xdr:row>18</xdr:row>
      <xdr:rowOff>5669</xdr:rowOff>
    </xdr:from>
    <xdr:to>
      <xdr:col>1</xdr:col>
      <xdr:colOff>116205</xdr:colOff>
      <xdr:row>21</xdr:row>
      <xdr:rowOff>74249</xdr:rowOff>
    </xdr:to>
    <xdr:pic>
      <xdr:nvPicPr>
        <xdr:cNvPr id="59" name="Picture 58" descr="internet icon.png">
          <a:hlinkClick xmlns:r="http://schemas.openxmlformats.org/officeDocument/2006/relationships" r:id="rId24"/>
        </xdr:cNvPr>
        <xdr:cNvPicPr>
          <a:picLocks noChangeAspect="1"/>
        </xdr:cNvPicPr>
      </xdr:nvPicPr>
      <xdr:blipFill>
        <a:blip xmlns:r="http://schemas.openxmlformats.org/officeDocument/2006/relationships" r:embed="rId25" cstate="print"/>
        <a:stretch>
          <a:fillRect/>
        </a:stretch>
      </xdr:blipFill>
      <xdr:spPr>
        <a:xfrm>
          <a:off x="85725" y="3434669"/>
          <a:ext cx="640080" cy="640080"/>
        </a:xfrm>
        <a:prstGeom prst="rect">
          <a:avLst/>
        </a:prstGeom>
      </xdr:spPr>
    </xdr:pic>
    <xdr:clientData/>
  </xdr:twoCellAnchor>
  <xdr:twoCellAnchor editAs="oneCell">
    <xdr:from>
      <xdr:col>0</xdr:col>
      <xdr:colOff>166594</xdr:colOff>
      <xdr:row>23</xdr:row>
      <xdr:rowOff>113117</xdr:rowOff>
    </xdr:from>
    <xdr:to>
      <xdr:col>1</xdr:col>
      <xdr:colOff>35336</xdr:colOff>
      <xdr:row>26</xdr:row>
      <xdr:rowOff>19959</xdr:rowOff>
    </xdr:to>
    <xdr:pic>
      <xdr:nvPicPr>
        <xdr:cNvPr id="60" name="Picture 59" descr="facebook-icon.png">
          <a:hlinkClick xmlns:r="http://schemas.openxmlformats.org/officeDocument/2006/relationships" r:id="rId26"/>
        </xdr:cNvPr>
        <xdr:cNvPicPr>
          <a:picLocks noChangeAspect="1"/>
        </xdr:cNvPicPr>
      </xdr:nvPicPr>
      <xdr:blipFill>
        <a:blip xmlns:r="http://schemas.openxmlformats.org/officeDocument/2006/relationships" r:embed="rId27" cstate="print"/>
        <a:stretch>
          <a:fillRect/>
        </a:stretch>
      </xdr:blipFill>
      <xdr:spPr>
        <a:xfrm>
          <a:off x="166594" y="4494617"/>
          <a:ext cx="478342" cy="478342"/>
        </a:xfrm>
        <a:prstGeom prst="rect">
          <a:avLst/>
        </a:prstGeom>
      </xdr:spPr>
    </xdr:pic>
    <xdr:clientData/>
  </xdr:twoCellAnchor>
  <xdr:twoCellAnchor editAs="oneCell">
    <xdr:from>
      <xdr:col>0</xdr:col>
      <xdr:colOff>177054</xdr:colOff>
      <xdr:row>28</xdr:row>
      <xdr:rowOff>152553</xdr:rowOff>
    </xdr:from>
    <xdr:to>
      <xdr:col>1</xdr:col>
      <xdr:colOff>24877</xdr:colOff>
      <xdr:row>31</xdr:row>
      <xdr:rowOff>38476</xdr:rowOff>
    </xdr:to>
    <xdr:pic>
      <xdr:nvPicPr>
        <xdr:cNvPr id="70" name="Picture 69">
          <a:hlinkClick xmlns:r="http://schemas.openxmlformats.org/officeDocument/2006/relationships" r:id="rId28"/>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77054" y="5486553"/>
          <a:ext cx="457423" cy="457423"/>
        </a:xfrm>
        <a:prstGeom prst="rect">
          <a:avLst/>
        </a:prstGeom>
      </xdr:spPr>
    </xdr:pic>
    <xdr:clientData/>
  </xdr:twoCellAnchor>
  <xdr:twoCellAnchor>
    <xdr:from>
      <xdr:col>0</xdr:col>
      <xdr:colOff>590550</xdr:colOff>
      <xdr:row>24</xdr:row>
      <xdr:rowOff>19050</xdr:rowOff>
    </xdr:from>
    <xdr:to>
      <xdr:col>3</xdr:col>
      <xdr:colOff>39729</xdr:colOff>
      <xdr:row>25</xdr:row>
      <xdr:rowOff>93110</xdr:rowOff>
    </xdr:to>
    <xdr:sp macro="" textlink="">
      <xdr:nvSpPr>
        <xdr:cNvPr id="71" name="TextBox 70"/>
        <xdr:cNvSpPr txBox="1"/>
      </xdr:nvSpPr>
      <xdr:spPr>
        <a:xfrm>
          <a:off x="590550" y="4591050"/>
          <a:ext cx="12779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JOIN Lean Acres</a:t>
          </a:r>
        </a:p>
      </xdr:txBody>
    </xdr:sp>
    <xdr:clientData/>
  </xdr:twoCellAnchor>
  <xdr:twoCellAnchor>
    <xdr:from>
      <xdr:col>0</xdr:col>
      <xdr:colOff>590550</xdr:colOff>
      <xdr:row>29</xdr:row>
      <xdr:rowOff>53975</xdr:rowOff>
    </xdr:from>
    <xdr:to>
      <xdr:col>4</xdr:col>
      <xdr:colOff>257175</xdr:colOff>
      <xdr:row>30</xdr:row>
      <xdr:rowOff>128035</xdr:rowOff>
    </xdr:to>
    <xdr:sp macro="" textlink="">
      <xdr:nvSpPr>
        <xdr:cNvPr id="72" name="TextBox 71"/>
        <xdr:cNvSpPr txBox="1"/>
      </xdr:nvSpPr>
      <xdr:spPr>
        <a:xfrm>
          <a:off x="590550" y="5578475"/>
          <a:ext cx="21050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LEARN about Lean Acres</a:t>
          </a:r>
        </a:p>
      </xdr:txBody>
    </xdr:sp>
    <xdr:clientData/>
  </xdr:twoCellAnchor>
  <xdr:twoCellAnchor>
    <xdr:from>
      <xdr:col>0</xdr:col>
      <xdr:colOff>123825</xdr:colOff>
      <xdr:row>34</xdr:row>
      <xdr:rowOff>123825</xdr:rowOff>
    </xdr:from>
    <xdr:to>
      <xdr:col>21</xdr:col>
      <xdr:colOff>209550</xdr:colOff>
      <xdr:row>37</xdr:row>
      <xdr:rowOff>152400</xdr:rowOff>
    </xdr:to>
    <xdr:sp macro="" textlink="">
      <xdr:nvSpPr>
        <xdr:cNvPr id="73" name="Snip Single Corner Rectangle 72"/>
        <xdr:cNvSpPr/>
      </xdr:nvSpPr>
      <xdr:spPr>
        <a:xfrm flipH="1" flipV="1">
          <a:off x="123825" y="6600825"/>
          <a:ext cx="12887325" cy="600075"/>
        </a:xfrm>
        <a:prstGeom prst="snip1Rect">
          <a:avLst>
            <a:gd name="adj" fmla="val 35715"/>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endParaRPr lang="en-US" sz="1100" b="1">
            <a:solidFill>
              <a:schemeClr val="lt1"/>
            </a:solidFill>
            <a:latin typeface="+mn-lt"/>
            <a:ea typeface="+mn-ea"/>
            <a:cs typeface="+mn-cs"/>
          </a:endParaRPr>
        </a:p>
      </xdr:txBody>
    </xdr:sp>
    <xdr:clientData/>
  </xdr:twoCellAnchor>
  <xdr:oneCellAnchor>
    <xdr:from>
      <xdr:col>0</xdr:col>
      <xdr:colOff>152400</xdr:colOff>
      <xdr:row>35</xdr:row>
      <xdr:rowOff>104775</xdr:rowOff>
    </xdr:from>
    <xdr:ext cx="12820650" cy="311496"/>
    <xdr:sp macro="" textlink="">
      <xdr:nvSpPr>
        <xdr:cNvPr id="78" name="TextBox 77"/>
        <xdr:cNvSpPr txBox="1"/>
      </xdr:nvSpPr>
      <xdr:spPr>
        <a:xfrm>
          <a:off x="152400" y="6772275"/>
          <a:ext cx="1282065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a:solidFill>
                <a:schemeClr val="bg1"/>
              </a:solidFill>
            </a:rPr>
            <a:t>Read</a:t>
          </a:r>
          <a:r>
            <a:rPr lang="en-US" sz="1400" baseline="0">
              <a:solidFill>
                <a:schemeClr val="bg1"/>
              </a:solidFill>
            </a:rPr>
            <a:t> Sample Chapters from Lean Acres Now!!</a:t>
          </a:r>
          <a:endParaRPr lang="en-US" sz="1400">
            <a:solidFill>
              <a:schemeClr val="bg1"/>
            </a:solidFill>
          </a:endParaRPr>
        </a:p>
      </xdr:txBody>
    </xdr:sp>
    <xdr:clientData/>
  </xdr:oneCellAnchor>
  <xdr:twoCellAnchor editAs="oneCell">
    <xdr:from>
      <xdr:col>7</xdr:col>
      <xdr:colOff>62865</xdr:colOff>
      <xdr:row>35</xdr:row>
      <xdr:rowOff>19050</xdr:rowOff>
    </xdr:from>
    <xdr:to>
      <xdr:col>7</xdr:col>
      <xdr:colOff>520065</xdr:colOff>
      <xdr:row>37</xdr:row>
      <xdr:rowOff>95250</xdr:rowOff>
    </xdr:to>
    <xdr:pic>
      <xdr:nvPicPr>
        <xdr:cNvPr id="77" name="Picture 76">
          <a:hlinkClick xmlns:r="http://schemas.openxmlformats.org/officeDocument/2006/relationships" r:id="rId30"/>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330065" y="6686550"/>
          <a:ext cx="457200" cy="457200"/>
        </a:xfrm>
        <a:prstGeom prst="rect">
          <a:avLst/>
        </a:prstGeom>
      </xdr:spPr>
    </xdr:pic>
    <xdr:clientData/>
  </xdr:twoCellAnchor>
  <xdr:oneCellAnchor>
    <xdr:from>
      <xdr:col>18</xdr:col>
      <xdr:colOff>323850</xdr:colOff>
      <xdr:row>38</xdr:row>
      <xdr:rowOff>19050</xdr:rowOff>
    </xdr:from>
    <xdr:ext cx="1833643" cy="264560"/>
    <xdr:sp macro="" textlink="">
      <xdr:nvSpPr>
        <xdr:cNvPr id="34" name="TextBox 33"/>
        <xdr:cNvSpPr txBox="1"/>
      </xdr:nvSpPr>
      <xdr:spPr>
        <a:xfrm>
          <a:off x="11296650" y="7258050"/>
          <a:ext cx="1833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100">
              <a:solidFill>
                <a:schemeClr val="bg1"/>
              </a:solidFill>
              <a:effectLst/>
              <a:latin typeface="+mn-lt"/>
              <a:ea typeface="+mn-ea"/>
              <a:cs typeface="+mn-cs"/>
            </a:rPr>
            <a:t>copyright © 2011 Jim Bowie </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123826</xdr:colOff>
      <xdr:row>18</xdr:row>
      <xdr:rowOff>38100</xdr:rowOff>
    </xdr:from>
    <xdr:to>
      <xdr:col>3</xdr:col>
      <xdr:colOff>581026</xdr:colOff>
      <xdr:row>34</xdr:row>
      <xdr:rowOff>0</xdr:rowOff>
    </xdr:to>
    <xdr:sp macro="" textlink="">
      <xdr:nvSpPr>
        <xdr:cNvPr id="2" name="Rectangle 1"/>
        <xdr:cNvSpPr/>
      </xdr:nvSpPr>
      <xdr:spPr>
        <a:xfrm flipH="1" flipV="1">
          <a:off x="123826" y="3467100"/>
          <a:ext cx="2286000" cy="3009900"/>
        </a:xfrm>
        <a:prstGeom prst="rect">
          <a:avLst/>
        </a:prstGeom>
        <a:solidFill>
          <a:schemeClr val="accent1">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114300</xdr:colOff>
      <xdr:row>1</xdr:row>
      <xdr:rowOff>38100</xdr:rowOff>
    </xdr:from>
    <xdr:to>
      <xdr:col>21</xdr:col>
      <xdr:colOff>209551</xdr:colOff>
      <xdr:row>34</xdr:row>
      <xdr:rowOff>0</xdr:rowOff>
    </xdr:to>
    <xdr:sp macro="" textlink="">
      <xdr:nvSpPr>
        <xdr:cNvPr id="3" name="Snip Single Corner Rectangle 2"/>
        <xdr:cNvSpPr/>
      </xdr:nvSpPr>
      <xdr:spPr>
        <a:xfrm>
          <a:off x="2552700" y="228600"/>
          <a:ext cx="10458451" cy="6248400"/>
        </a:xfrm>
        <a:prstGeom prst="snip1Rect">
          <a:avLst/>
        </a:prstGeom>
        <a:solidFill>
          <a:schemeClr val="accent1">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r>
            <a:rPr lang="en-US" sz="1200" b="0">
              <a:solidFill>
                <a:schemeClr val="lt1"/>
              </a:solidFill>
              <a:effectLst/>
              <a:latin typeface="+mn-lt"/>
              <a:ea typeface="+mn-ea"/>
              <a:cs typeface="+mn-cs"/>
            </a:rPr>
            <a:t>Engaging in Continuous Performance Improvement (CPI) can be extremely effective, incredibly daunting, and as with most journeys, the first step can be the most challenging. Which direction should we go in? What do we do along the way? What support do we need? What training will we require? When will we arrive? How will we know?</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0">
              <a:solidFill>
                <a:schemeClr val="lt1"/>
              </a:solidFill>
              <a:effectLst/>
              <a:latin typeface="+mn-lt"/>
              <a:ea typeface="+mn-ea"/>
              <a:cs typeface="+mn-cs"/>
            </a:rPr>
            <a:t>You dont need a template. You need a proven, repeatable, tailorable approach and at  </a:t>
          </a:r>
          <a:r>
            <a:rPr lang="en-US" sz="1400" b="1">
              <a:solidFill>
                <a:schemeClr val="lt1"/>
              </a:solidFill>
              <a:effectLst/>
              <a:latin typeface="+mn-lt"/>
              <a:ea typeface="+mn-ea"/>
              <a:cs typeface="+mn-cs"/>
            </a:rPr>
            <a:t>roxtar</a:t>
          </a:r>
          <a:r>
            <a:rPr lang="en-US" sz="1200" b="0">
              <a:solidFill>
                <a:schemeClr val="lt1"/>
              </a:solidFill>
              <a:effectLst/>
              <a:latin typeface="+mn-lt"/>
              <a:ea typeface="+mn-ea"/>
              <a:cs typeface="+mn-cs"/>
            </a:rPr>
            <a:t> (pronounced </a:t>
          </a:r>
          <a:r>
            <a:rPr lang="en-US" sz="1200" b="0" i="1">
              <a:solidFill>
                <a:schemeClr val="lt1"/>
              </a:solidFill>
              <a:effectLst/>
              <a:latin typeface="+mn-lt"/>
              <a:ea typeface="+mn-ea"/>
              <a:cs typeface="+mn-cs"/>
            </a:rPr>
            <a:t>rock star</a:t>
          </a:r>
          <a:r>
            <a:rPr lang="en-US" sz="1200" b="0">
              <a:solidFill>
                <a:schemeClr val="lt1"/>
              </a:solidFill>
              <a:effectLst/>
              <a:latin typeface="+mn-lt"/>
              <a:ea typeface="+mn-ea"/>
              <a:cs typeface="+mn-cs"/>
            </a:rPr>
            <a:t>)</a:t>
          </a:r>
          <a:r>
            <a:rPr lang="en-US" sz="1400" b="1">
              <a:solidFill>
                <a:schemeClr val="lt1"/>
              </a:solidFill>
              <a:effectLst/>
              <a:latin typeface="+mn-lt"/>
              <a:ea typeface="+mn-ea"/>
              <a:cs typeface="+mn-cs"/>
            </a:rPr>
            <a:t>, inc. </a:t>
          </a:r>
          <a:r>
            <a:rPr lang="en-US" sz="1200" b="0">
              <a:solidFill>
                <a:schemeClr val="lt1"/>
              </a:solidFill>
              <a:effectLst/>
              <a:latin typeface="+mn-lt"/>
              <a:ea typeface="+mn-ea"/>
              <a:cs typeface="+mn-cs"/>
            </a:rPr>
            <a:t>that is exactly what we offer in our </a:t>
          </a:r>
          <a:r>
            <a:rPr lang="en-US" sz="1400" b="1">
              <a:solidFill>
                <a:schemeClr val="lt1"/>
              </a:solidFill>
              <a:effectLst/>
              <a:latin typeface="+mn-lt"/>
              <a:ea typeface="+mn-ea"/>
              <a:cs typeface="+mn-cs"/>
            </a:rPr>
            <a:t>Lean Six Sigma Service Portfolio</a:t>
          </a:r>
          <a:r>
            <a:rPr lang="en-US" sz="1200" b="0">
              <a:solidFill>
                <a:schemeClr val="lt1"/>
              </a:solidFill>
              <a:effectLst/>
              <a:latin typeface="+mn-lt"/>
              <a:ea typeface="+mn-ea"/>
              <a:cs typeface="+mn-cs"/>
            </a:rPr>
            <a:t>. Whether you are beginning your own CPI journey, are well down the path, or lost in the woods, </a:t>
          </a:r>
          <a:r>
            <a:rPr lang="en-US" sz="1400" b="1">
              <a:solidFill>
                <a:schemeClr val="lt1"/>
              </a:solidFill>
              <a:effectLst/>
              <a:latin typeface="+mn-lt"/>
              <a:ea typeface="+mn-ea"/>
              <a:cs typeface="+mn-cs"/>
            </a:rPr>
            <a:t>roxtar, inc. </a:t>
          </a:r>
          <a:r>
            <a:rPr lang="en-US" sz="1200" b="0">
              <a:solidFill>
                <a:schemeClr val="lt1"/>
              </a:solidFill>
              <a:effectLst/>
              <a:latin typeface="+mn-lt"/>
              <a:ea typeface="+mn-ea"/>
              <a:cs typeface="+mn-cs"/>
            </a:rPr>
            <a:t>provides the custom training, certification, and coaching services you need to succeed, and our dynamic, passionate cadre of consultants and instructors are second to none. We'll be with you every step of the way, so lets get to it.</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400" b="1">
              <a:solidFill>
                <a:schemeClr val="lt1"/>
              </a:solidFill>
              <a:effectLst/>
              <a:latin typeface="+mn-lt"/>
              <a:ea typeface="+mn-ea"/>
              <a:cs typeface="+mn-cs"/>
            </a:rPr>
            <a:t>our offerings include (but are not limited to):</a:t>
          </a:r>
          <a:endParaRPr lang="en-US" sz="500" b="1">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Leadership Jumpstart (PISW)</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Any major initiative must begin by creating alignment and support at the senior levels of the organization. We will accomplish this through a Leadership Jumpstart event.</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Establishing Governance</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Governance describes the management processes, tools, and activities that are essential to ensure the success of the overall initiative and continued stability of Lean Six Sigma in the organization.</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Champion (+Yellow Belt) Training</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This workshop prepares Champions to support the Lean Six Sigma projects that will be executed within their organizations.</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Yellow Belt Training</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If you dont know what you dont know about Lean Six Sigma, this course will change that.</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Green Belt Training</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Developing Green Belts is a powerful approach for cascading Six Sigma approaches and techniques throughout an organization.</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Green Belt Certification</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Recognize results in your organization through academics, examination, and application.</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Black Belt Training and Project Support</a:t>
          </a:r>
          <a:r>
            <a:rPr lang="en-US" sz="1200" b="1">
              <a:solidFill>
                <a:schemeClr val="lt1"/>
              </a:solidFill>
              <a:effectLst/>
              <a:latin typeface="+mn-lt"/>
              <a:ea typeface="+mn-ea"/>
              <a:cs typeface="+mn-cs"/>
            </a:rPr>
            <a:t>:</a:t>
          </a:r>
          <a:r>
            <a:rPr lang="en-US" sz="1200" b="0">
              <a:solidFill>
                <a:schemeClr val="lt1"/>
              </a:solidFill>
              <a:effectLst/>
              <a:latin typeface="+mn-lt"/>
              <a:ea typeface="+mn-ea"/>
              <a:cs typeface="+mn-cs"/>
            </a:rPr>
            <a:t> The Black Belt skillset is applied when the projects issue is highly complex and the analysis requirements are complex. To implement this methodology most effectively, our strategy develops experts, or Black Belts, in your organization.</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Black Belt Certification</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Recognize results in your organization through academics, examination, and application.</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a:p>
          <a:r>
            <a:rPr lang="en-US" sz="1200" b="1" u="sng">
              <a:solidFill>
                <a:schemeClr val="lt1"/>
              </a:solidFill>
              <a:effectLst/>
              <a:latin typeface="+mn-lt"/>
              <a:ea typeface="+mn-ea"/>
              <a:cs typeface="+mn-cs"/>
            </a:rPr>
            <a:t>Results and Opportunities Review</a:t>
          </a:r>
          <a:r>
            <a:rPr lang="en-US" sz="1200" b="1">
              <a:solidFill>
                <a:schemeClr val="lt1"/>
              </a:solidFill>
              <a:effectLst/>
              <a:latin typeface="+mn-lt"/>
              <a:ea typeface="+mn-ea"/>
              <a:cs typeface="+mn-cs"/>
            </a:rPr>
            <a:t>:</a:t>
          </a:r>
          <a:r>
            <a:rPr lang="en-US" sz="1200" b="0">
              <a:solidFill>
                <a:schemeClr val="lt1"/>
              </a:solidFill>
              <a:effectLst/>
              <a:latin typeface="+mn-lt"/>
              <a:ea typeface="+mn-ea"/>
              <a:cs typeface="+mn-cs"/>
            </a:rPr>
            <a:t> The session will serve as an after action review to highlight results achieved, the processes utilized, what worked well and what needs to be improved, and defining the way forward.</a:t>
          </a:r>
          <a:endParaRPr lang="en-US" sz="400" b="0">
            <a:solidFill>
              <a:schemeClr val="lt1"/>
            </a:solidFill>
            <a:effectLst/>
            <a:latin typeface="+mn-lt"/>
            <a:ea typeface="+mn-ea"/>
            <a:cs typeface="+mn-cs"/>
          </a:endParaRPr>
        </a:p>
        <a:p>
          <a:endParaRPr lang="en-US" sz="400" b="0">
            <a:solidFill>
              <a:schemeClr val="lt1"/>
            </a:solidFill>
            <a:effectLst/>
            <a:latin typeface="+mn-lt"/>
            <a:ea typeface="+mn-ea"/>
            <a:cs typeface="+mn-cs"/>
          </a:endParaRPr>
        </a:p>
      </xdr:txBody>
    </xdr:sp>
    <xdr:clientData/>
  </xdr:twoCellAnchor>
  <xdr:twoCellAnchor>
    <xdr:from>
      <xdr:col>0</xdr:col>
      <xdr:colOff>123825</xdr:colOff>
      <xdr:row>34</xdr:row>
      <xdr:rowOff>123825</xdr:rowOff>
    </xdr:from>
    <xdr:to>
      <xdr:col>21</xdr:col>
      <xdr:colOff>209550</xdr:colOff>
      <xdr:row>37</xdr:row>
      <xdr:rowOff>152400</xdr:rowOff>
    </xdr:to>
    <xdr:sp macro="" textlink="">
      <xdr:nvSpPr>
        <xdr:cNvPr id="4" name="Snip Single Corner Rectangle 3"/>
        <xdr:cNvSpPr/>
      </xdr:nvSpPr>
      <xdr:spPr>
        <a:xfrm flipH="1" flipV="1">
          <a:off x="123825" y="6600825"/>
          <a:ext cx="12887325" cy="600075"/>
        </a:xfrm>
        <a:prstGeom prst="snip1Rect">
          <a:avLst>
            <a:gd name="adj" fmla="val 35715"/>
          </a:avLst>
        </a:prstGeom>
        <a:solidFill>
          <a:schemeClr val="accent1">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0" rIns="0" bIns="0" numCol="1" spcCol="0" rtlCol="0" fromWordArt="0" anchor="t" anchorCtr="0" forceAA="0" compatLnSpc="1">
          <a:prstTxWarp prst="textNoShape">
            <a:avLst/>
          </a:prstTxWarp>
          <a:noAutofit/>
        </a:bodyPr>
        <a:lstStyle/>
        <a:p>
          <a:pPr marL="0" indent="0" algn="l"/>
          <a:endParaRPr lang="en-US" sz="1200" b="0">
            <a:solidFill>
              <a:schemeClr val="lt1"/>
            </a:solidFill>
            <a:effectLst/>
            <a:latin typeface="+mn-lt"/>
            <a:ea typeface="+mn-ea"/>
            <a:cs typeface="+mn-cs"/>
          </a:endParaRPr>
        </a:p>
      </xdr:txBody>
    </xdr:sp>
    <xdr:clientData/>
  </xdr:twoCellAnchor>
  <xdr:twoCellAnchor editAs="oneCell">
    <xdr:from>
      <xdr:col>0</xdr:col>
      <xdr:colOff>314324</xdr:colOff>
      <xdr:row>3</xdr:row>
      <xdr:rowOff>38099</xdr:rowOff>
    </xdr:from>
    <xdr:to>
      <xdr:col>4</xdr:col>
      <xdr:colOff>49469</xdr:colOff>
      <xdr:row>16</xdr:row>
      <xdr:rowOff>57150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4" y="609599"/>
          <a:ext cx="2173545" cy="2495551"/>
        </a:xfrm>
        <a:prstGeom prst="rect">
          <a:avLst/>
        </a:prstGeom>
      </xdr:spPr>
    </xdr:pic>
    <xdr:clientData/>
  </xdr:twoCellAnchor>
  <xdr:twoCellAnchor editAs="oneCell">
    <xdr:from>
      <xdr:col>0</xdr:col>
      <xdr:colOff>242889</xdr:colOff>
      <xdr:row>18</xdr:row>
      <xdr:rowOff>183063</xdr:rowOff>
    </xdr:from>
    <xdr:to>
      <xdr:col>3</xdr:col>
      <xdr:colOff>461963</xdr:colOff>
      <xdr:row>33</xdr:row>
      <xdr:rowOff>69105</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2889" y="3612063"/>
          <a:ext cx="2047874" cy="2743542"/>
        </a:xfrm>
        <a:prstGeom prst="rect">
          <a:avLst/>
        </a:prstGeom>
        <a:ln>
          <a:solidFill>
            <a:sysClr val="windowText" lastClr="000000"/>
          </a:solidFill>
        </a:ln>
      </xdr:spPr>
    </xdr:pic>
    <xdr:clientData/>
  </xdr:twoCellAnchor>
  <xdr:oneCellAnchor>
    <xdr:from>
      <xdr:col>1</xdr:col>
      <xdr:colOff>35999</xdr:colOff>
      <xdr:row>27</xdr:row>
      <xdr:rowOff>57150</xdr:rowOff>
    </xdr:from>
    <xdr:ext cx="1242455" cy="436786"/>
    <xdr:sp macro="" textlink="">
      <xdr:nvSpPr>
        <xdr:cNvPr id="7" name="TextBox 6"/>
        <xdr:cNvSpPr txBox="1"/>
      </xdr:nvSpPr>
      <xdr:spPr>
        <a:xfrm>
          <a:off x="645599" y="5200650"/>
          <a:ext cx="124245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t>click here for your</a:t>
          </a:r>
        </a:p>
        <a:p>
          <a:pPr algn="ctr"/>
          <a:r>
            <a:rPr lang="en-US" sz="1100" b="1"/>
            <a:t>training</a:t>
          </a:r>
          <a:r>
            <a:rPr lang="en-US" sz="1100" b="1" baseline="0"/>
            <a:t> brochure</a:t>
          </a:r>
          <a:endParaRPr lang="en-US" sz="1100" b="1"/>
        </a:p>
      </xdr:txBody>
    </xdr:sp>
    <xdr:clientData/>
  </xdr:oneCellAnchor>
  <xdr:oneCellAnchor>
    <xdr:from>
      <xdr:col>0</xdr:col>
      <xdr:colOff>124558</xdr:colOff>
      <xdr:row>34</xdr:row>
      <xdr:rowOff>134764</xdr:rowOff>
    </xdr:from>
    <xdr:ext cx="12873404" cy="342786"/>
    <xdr:sp macro="" textlink="">
      <xdr:nvSpPr>
        <xdr:cNvPr id="8" name="TextBox 7"/>
        <xdr:cNvSpPr txBox="1"/>
      </xdr:nvSpPr>
      <xdr:spPr>
        <a:xfrm>
          <a:off x="124558" y="6611764"/>
          <a:ext cx="1287340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b="1">
              <a:solidFill>
                <a:schemeClr val="bg1"/>
              </a:solidFill>
              <a:effectLst/>
              <a:latin typeface="+mn-lt"/>
              <a:ea typeface="+mn-ea"/>
              <a:cs typeface="+mn-cs"/>
            </a:rPr>
            <a:t>roxtar™</a:t>
          </a:r>
          <a:r>
            <a:rPr lang="en-US" sz="1600" b="1" baseline="0">
              <a:solidFill>
                <a:schemeClr val="bg1"/>
              </a:solidFill>
              <a:effectLst/>
              <a:latin typeface="+mn-lt"/>
              <a:ea typeface="+mn-ea"/>
              <a:cs typeface="+mn-cs"/>
            </a:rPr>
            <a:t> inc.</a:t>
          </a:r>
          <a:r>
            <a:rPr lang="en-US" sz="1600" b="1">
              <a:solidFill>
                <a:schemeClr val="bg1"/>
              </a:solidFill>
              <a:effectLst/>
              <a:latin typeface="+mn-lt"/>
              <a:ea typeface="+mn-ea"/>
              <a:cs typeface="+mn-cs"/>
            </a:rPr>
            <a:t> will provide you with the training, facilitation, and consulting services you need</a:t>
          </a:r>
          <a:r>
            <a:rPr lang="en-US" sz="1600" b="1" baseline="0">
              <a:solidFill>
                <a:schemeClr val="bg1"/>
              </a:solidFill>
              <a:effectLst/>
              <a:latin typeface="+mn-lt"/>
              <a:ea typeface="+mn-ea"/>
              <a:cs typeface="+mn-cs"/>
            </a:rPr>
            <a:t> • contact us today</a:t>
          </a:r>
          <a:endParaRPr lang="en-US" sz="1600" b="1">
            <a:solidFill>
              <a:schemeClr val="bg1"/>
            </a:solidFill>
            <a:effectLst/>
            <a:latin typeface="+mn-lt"/>
            <a:ea typeface="+mn-ea"/>
            <a:cs typeface="+mn-cs"/>
          </a:endParaRPr>
        </a:p>
      </xdr:txBody>
    </xdr:sp>
    <xdr:clientData/>
  </xdr:oneCellAnchor>
  <xdr:oneCellAnchor>
    <xdr:from>
      <xdr:col>3</xdr:col>
      <xdr:colOff>564160</xdr:colOff>
      <xdr:row>36</xdr:row>
      <xdr:rowOff>70340</xdr:rowOff>
    </xdr:from>
    <xdr:ext cx="1551322" cy="264560"/>
    <xdr:sp macro="" textlink="">
      <xdr:nvSpPr>
        <xdr:cNvPr id="9" name="TextBox 8">
          <a:hlinkClick xmlns:r="http://schemas.openxmlformats.org/officeDocument/2006/relationships" r:id="rId4"/>
        </xdr:cNvPr>
        <xdr:cNvSpPr txBox="1"/>
      </xdr:nvSpPr>
      <xdr:spPr>
        <a:xfrm>
          <a:off x="2392960" y="6928340"/>
          <a:ext cx="155132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training@roxtarinc.com</a:t>
          </a:r>
        </a:p>
      </xdr:txBody>
    </xdr:sp>
    <xdr:clientData/>
  </xdr:oneCellAnchor>
  <xdr:oneCellAnchor>
    <xdr:from>
      <xdr:col>9</xdr:col>
      <xdr:colOff>321917</xdr:colOff>
      <xdr:row>36</xdr:row>
      <xdr:rowOff>70340</xdr:rowOff>
    </xdr:from>
    <xdr:ext cx="1468735" cy="264560"/>
    <xdr:sp macro="" textlink="">
      <xdr:nvSpPr>
        <xdr:cNvPr id="10" name="TextBox 9">
          <a:hlinkClick xmlns:r="http://schemas.openxmlformats.org/officeDocument/2006/relationships" r:id="rId5"/>
        </xdr:cNvPr>
        <xdr:cNvSpPr txBox="1"/>
      </xdr:nvSpPr>
      <xdr:spPr>
        <a:xfrm>
          <a:off x="5808317" y="6928340"/>
          <a:ext cx="14687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a:solidFill>
                <a:schemeClr val="bg1"/>
              </a:solidFill>
            </a:rPr>
            <a:t>admin@roxtarinc.com</a:t>
          </a:r>
        </a:p>
      </xdr:txBody>
    </xdr:sp>
    <xdr:clientData/>
  </xdr:oneCellAnchor>
  <xdr:oneCellAnchor>
    <xdr:from>
      <xdr:col>14</xdr:col>
      <xdr:colOff>605221</xdr:colOff>
      <xdr:row>36</xdr:row>
      <xdr:rowOff>70340</xdr:rowOff>
    </xdr:from>
    <xdr:ext cx="1638590" cy="264560"/>
    <xdr:sp macro="" textlink="">
      <xdr:nvSpPr>
        <xdr:cNvPr id="11" name="TextBox 10">
          <a:hlinkClick xmlns:r="http://schemas.openxmlformats.org/officeDocument/2006/relationships" r:id="rId6"/>
        </xdr:cNvPr>
        <xdr:cNvSpPr txBox="1"/>
      </xdr:nvSpPr>
      <xdr:spPr>
        <a:xfrm>
          <a:off x="9139621" y="6928340"/>
          <a:ext cx="163859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100">
              <a:solidFill>
                <a:schemeClr val="bg1"/>
              </a:solidFill>
            </a:rPr>
            <a:t>jimbowie@roxtarinc.com</a:t>
          </a:r>
        </a:p>
      </xdr:txBody>
    </xdr:sp>
    <xdr:clientData/>
  </xdr:oneCellAnchor>
  <xdr:twoCellAnchor editAs="oneCell">
    <xdr:from>
      <xdr:col>17</xdr:col>
      <xdr:colOff>333375</xdr:colOff>
      <xdr:row>27</xdr:row>
      <xdr:rowOff>180184</xdr:rowOff>
    </xdr:from>
    <xdr:to>
      <xdr:col>21</xdr:col>
      <xdr:colOff>139072</xdr:colOff>
      <xdr:row>33</xdr:row>
      <xdr:rowOff>115445</xdr:rowOff>
    </xdr:to>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96575" y="5323684"/>
          <a:ext cx="2244097" cy="1078261"/>
        </a:xfrm>
        <a:prstGeom prst="rect">
          <a:avLst/>
        </a:prstGeom>
      </xdr:spPr>
    </xdr:pic>
    <xdr:clientData/>
  </xdr:twoCellAnchor>
  <xdr:oneCellAnchor>
    <xdr:from>
      <xdr:col>4</xdr:col>
      <xdr:colOff>114299</xdr:colOff>
      <xdr:row>28</xdr:row>
      <xdr:rowOff>76200</xdr:rowOff>
    </xdr:from>
    <xdr:ext cx="8143876" cy="1094274"/>
    <xdr:sp macro="" textlink="">
      <xdr:nvSpPr>
        <xdr:cNvPr id="13" name="TextBox 12"/>
        <xdr:cNvSpPr txBox="1"/>
      </xdr:nvSpPr>
      <xdr:spPr>
        <a:xfrm>
          <a:off x="2552699" y="5410200"/>
          <a:ext cx="8143876" cy="1094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1" u="sng">
              <a:solidFill>
                <a:schemeClr val="bg1"/>
              </a:solidFill>
              <a:effectLst/>
              <a:latin typeface="+mn-lt"/>
              <a:ea typeface="+mn-ea"/>
              <a:cs typeface="+mn-cs"/>
            </a:rPr>
            <a:t>Project Coaching</a:t>
          </a:r>
          <a:r>
            <a:rPr lang="en-US" sz="1200" b="1">
              <a:solidFill>
                <a:schemeClr val="bg1"/>
              </a:solidFill>
              <a:effectLst/>
              <a:latin typeface="+mn-lt"/>
              <a:ea typeface="+mn-ea"/>
              <a:cs typeface="+mn-cs"/>
            </a:rPr>
            <a:t>:</a:t>
          </a:r>
          <a:r>
            <a:rPr lang="en-US" sz="1200" b="0">
              <a:solidFill>
                <a:schemeClr val="bg1"/>
              </a:solidFill>
              <a:effectLst/>
              <a:latin typeface="+mn-lt"/>
              <a:ea typeface="+mn-ea"/>
              <a:cs typeface="+mn-cs"/>
            </a:rPr>
            <a:t> You are not alone  or at least you dont have to be. For some, the best learning opportunities come in the form of mentorship through real-world challenges.</a:t>
          </a:r>
        </a:p>
        <a:p>
          <a:endParaRPr lang="en-US" sz="1200">
            <a:solidFill>
              <a:schemeClr val="bg1"/>
            </a:solidFill>
            <a:effectLst/>
          </a:endParaRPr>
        </a:p>
        <a:p>
          <a:r>
            <a:rPr lang="en-US" sz="1200" b="0">
              <a:solidFill>
                <a:schemeClr val="bg1"/>
              </a:solidFill>
              <a:effectLst/>
              <a:latin typeface="+mn-lt"/>
              <a:ea typeface="+mn-ea"/>
              <a:cs typeface="+mn-cs"/>
            </a:rPr>
            <a:t>At </a:t>
          </a:r>
          <a:r>
            <a:rPr lang="en-US" sz="1400" b="1">
              <a:solidFill>
                <a:schemeClr val="bg1"/>
              </a:solidFill>
              <a:effectLst/>
              <a:latin typeface="+mn-lt"/>
              <a:ea typeface="+mn-ea"/>
              <a:cs typeface="+mn-cs"/>
            </a:rPr>
            <a:t>roxtar, inc.</a:t>
          </a:r>
          <a:r>
            <a:rPr lang="en-US" sz="1200" b="0">
              <a:solidFill>
                <a:schemeClr val="bg1"/>
              </a:solidFill>
              <a:effectLst/>
              <a:latin typeface="+mn-lt"/>
              <a:ea typeface="+mn-ea"/>
              <a:cs typeface="+mn-cs"/>
            </a:rPr>
            <a:t>, our agile Lean Six Sigma services model allows for select solution applications or complete deployment support. Contact us today to </a:t>
          </a:r>
          <a:r>
            <a:rPr lang="en-US" sz="1400" b="1">
              <a:solidFill>
                <a:schemeClr val="bg1"/>
              </a:solidFill>
              <a:effectLst/>
              <a:latin typeface="+mn-lt"/>
              <a:ea typeface="+mn-ea"/>
              <a:cs typeface="+mn-cs"/>
            </a:rPr>
            <a:t>discuss your needs</a:t>
          </a:r>
          <a:r>
            <a:rPr lang="en-US" sz="1200" b="0">
              <a:solidFill>
                <a:schemeClr val="bg1"/>
              </a:solidFill>
              <a:effectLst/>
              <a:latin typeface="+mn-lt"/>
              <a:ea typeface="+mn-ea"/>
              <a:cs typeface="+mn-cs"/>
            </a:rPr>
            <a:t>, and well work with you to shape the </a:t>
          </a:r>
          <a:r>
            <a:rPr lang="en-US" sz="1400" b="1">
              <a:solidFill>
                <a:schemeClr val="bg1"/>
              </a:solidFill>
              <a:effectLst/>
              <a:latin typeface="+mn-lt"/>
              <a:ea typeface="+mn-ea"/>
              <a:cs typeface="+mn-cs"/>
            </a:rPr>
            <a:t>best-fit solution(s) </a:t>
          </a:r>
          <a:r>
            <a:rPr lang="en-US" sz="1200" b="0">
              <a:solidFill>
                <a:schemeClr val="bg1"/>
              </a:solidFill>
              <a:effectLst/>
              <a:latin typeface="+mn-lt"/>
              <a:ea typeface="+mn-ea"/>
              <a:cs typeface="+mn-cs"/>
            </a:rPr>
            <a:t>for your organization.</a:t>
          </a:r>
          <a:endParaRPr lang="en-US" sz="1200">
            <a:solidFill>
              <a:schemeClr val="bg1"/>
            </a:solidFill>
            <a:effectLst/>
          </a:endParaRPr>
        </a:p>
      </xdr:txBody>
    </xdr:sp>
    <xdr:clientData/>
  </xdr:oneCellAnchor>
  <xdr:oneCellAnchor>
    <xdr:from>
      <xdr:col>4</xdr:col>
      <xdr:colOff>133350</xdr:colOff>
      <xdr:row>1</xdr:row>
      <xdr:rowOff>47625</xdr:rowOff>
    </xdr:from>
    <xdr:ext cx="1792927" cy="468013"/>
    <xdr:sp macro="" textlink="">
      <xdr:nvSpPr>
        <xdr:cNvPr id="14" name="TextBox 13"/>
        <xdr:cNvSpPr txBox="1"/>
      </xdr:nvSpPr>
      <xdr:spPr>
        <a:xfrm>
          <a:off x="2571750" y="238125"/>
          <a:ext cx="1792927"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a:solidFill>
                <a:schemeClr val="bg1"/>
              </a:solidFill>
            </a:rPr>
            <a:t>about roxtar</a:t>
          </a:r>
        </a:p>
      </xdr:txBody>
    </xdr:sp>
    <xdr:clientData/>
  </xdr:oneCellAnchor>
  <xdr:oneCellAnchor>
    <xdr:from>
      <xdr:col>0</xdr:col>
      <xdr:colOff>409575</xdr:colOff>
      <xdr:row>15</xdr:row>
      <xdr:rowOff>133350</xdr:rowOff>
    </xdr:from>
    <xdr:ext cx="1665392" cy="405432"/>
    <xdr:sp macro="" textlink="">
      <xdr:nvSpPr>
        <xdr:cNvPr id="15" name="TextBox 14"/>
        <xdr:cNvSpPr txBox="1"/>
      </xdr:nvSpPr>
      <xdr:spPr>
        <a:xfrm>
          <a:off x="409575" y="2990850"/>
          <a:ext cx="1665392"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2000" b="1"/>
            <a:t>we salute</a:t>
          </a:r>
          <a:r>
            <a:rPr lang="en-US" sz="2000" b="1" baseline="0"/>
            <a:t> you</a:t>
          </a:r>
          <a:endParaRPr lang="en-US" sz="2000" b="1"/>
        </a:p>
      </xdr:txBody>
    </xdr:sp>
    <xdr:clientData/>
  </xdr:oneCellAnchor>
  <xdr:twoCellAnchor editAs="oneCell">
    <xdr:from>
      <xdr:col>20</xdr:col>
      <xdr:colOff>161925</xdr:colOff>
      <xdr:row>34</xdr:row>
      <xdr:rowOff>142874</xdr:rowOff>
    </xdr:from>
    <xdr:to>
      <xdr:col>21</xdr:col>
      <xdr:colOff>152400</xdr:colOff>
      <xdr:row>37</xdr:row>
      <xdr:rowOff>171449</xdr:rowOff>
    </xdr:to>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53925" y="6619874"/>
          <a:ext cx="600075" cy="600075"/>
        </a:xfrm>
        <a:prstGeom prst="rect">
          <a:avLst/>
        </a:prstGeom>
      </xdr:spPr>
    </xdr:pic>
    <xdr:clientData/>
  </xdr:twoCellAnchor>
  <xdr:oneCellAnchor>
    <xdr:from>
      <xdr:col>18</xdr:col>
      <xdr:colOff>323850</xdr:colOff>
      <xdr:row>37</xdr:row>
      <xdr:rowOff>152400</xdr:rowOff>
    </xdr:from>
    <xdr:ext cx="1833643" cy="264560"/>
    <xdr:sp macro="" textlink="">
      <xdr:nvSpPr>
        <xdr:cNvPr id="17" name="TextBox 16"/>
        <xdr:cNvSpPr txBox="1"/>
      </xdr:nvSpPr>
      <xdr:spPr>
        <a:xfrm>
          <a:off x="11296650" y="7200900"/>
          <a:ext cx="1833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100">
              <a:solidFill>
                <a:sysClr val="windowText" lastClr="000000"/>
              </a:solidFill>
              <a:effectLst/>
              <a:latin typeface="+mn-lt"/>
              <a:ea typeface="+mn-ea"/>
              <a:cs typeface="+mn-cs"/>
            </a:rPr>
            <a:t>copyright © 2011 Jim Bowie </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1</xdr:row>
      <xdr:rowOff>38101</xdr:rowOff>
    </xdr:from>
    <xdr:to>
      <xdr:col>17</xdr:col>
      <xdr:colOff>219076</xdr:colOff>
      <xdr:row>31</xdr:row>
      <xdr:rowOff>114300</xdr:rowOff>
    </xdr:to>
    <xdr:sp macro="" textlink="">
      <xdr:nvSpPr>
        <xdr:cNvPr id="3" name="Snip Single Corner Rectangle 2"/>
        <xdr:cNvSpPr/>
      </xdr:nvSpPr>
      <xdr:spPr>
        <a:xfrm>
          <a:off x="123825" y="228601"/>
          <a:ext cx="10458451" cy="5791199"/>
        </a:xfrm>
        <a:prstGeom prst="snip1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endParaRPr lang="en-US" sz="1300">
            <a:solidFill>
              <a:schemeClr val="lt1"/>
            </a:solidFill>
            <a:effectLst/>
            <a:latin typeface="+mn-lt"/>
            <a:ea typeface="+mn-ea"/>
            <a:cs typeface="+mn-cs"/>
          </a:endParaRPr>
        </a:p>
        <a:p>
          <a:r>
            <a:rPr lang="en-US" sz="1300">
              <a:solidFill>
                <a:schemeClr val="lt1"/>
              </a:solidFill>
              <a:effectLst/>
              <a:latin typeface="+mn-lt"/>
              <a:ea typeface="+mn-ea"/>
              <a:cs typeface="+mn-cs"/>
            </a:rPr>
            <a:t>Continuous Performance Improvement offers a set of standard approaches with logical progressions that follow the scientific method, and has been applied in different forms across the globe by thousands of organizations and throughout multiple industries with varying degrees of success (including some outright failures).   The question is why.  In keeping with the tenets of Continuous Performance Improvement, individuals and groups around the world have strived to unlock the secrets of success and to clearly identify the roads that lead to failure as they explore Root Cause Analysis and Best (and Worst) Practices so that they might be shared, thus encouraging and accelerating the proliferation of the Continuous Performance Improvement movement.  This endeavor began on an elevated scale, indiscriminate of industry type, organization size, etc.  As translations became increasingly difficult between the types of organizations involved (e.g. a service call center and an automobile manufacturing plant), the studies and subsequent results diversified and settled into their current state, resting comfortably in specific silos (organization type (e.g. Government, Commercial, or Non-Profit), industry (e.g. manufacturing or service), and size (e.g. revenue or employee population), and focusing on root causes based in ethereal change management aspects such as leadership, stakeholder buy-in, and communication.   To date, a majority of the Best Practices that have been published were discovered within Japanese organizations, such as Toyota.  The findings are reported and shared on a regular basis with great vigor and enthusiasm, and yet the impact on the Continuous Performance Improvement Lifecycle in the United States has been minimal at best.  They question is, again, why.</a:t>
          </a:r>
        </a:p>
        <a:p>
          <a:endParaRPr lang="en-US" sz="1300">
            <a:solidFill>
              <a:schemeClr val="lt1"/>
            </a:solidFill>
            <a:effectLst/>
            <a:latin typeface="+mn-lt"/>
            <a:ea typeface="+mn-ea"/>
            <a:cs typeface="+mn-cs"/>
          </a:endParaRPr>
        </a:p>
        <a:p>
          <a:r>
            <a:rPr lang="en-US" sz="1300">
              <a:solidFill>
                <a:schemeClr val="lt1"/>
              </a:solidFill>
              <a:effectLst/>
              <a:latin typeface="+mn-lt"/>
              <a:ea typeface="+mn-ea"/>
              <a:cs typeface="+mn-cs"/>
            </a:rPr>
            <a:t>Despite Einstein’s advice (“Insanity is doing the same thing over and over again and expecting different results”), industry leaders and technical practitioners have continued to attempt a direct transfusion that is not compatible.  The order and content of the core elements of the program deployment model is not immediately transferrable between the two hemispheres, and must be modified for the West to be successful.  Enter the Lean Six Sigma Samurai®.</a:t>
          </a:r>
        </a:p>
        <a:p>
          <a:endParaRPr lang="en-US" sz="1300" b="1">
            <a:solidFill>
              <a:schemeClr val="lt1"/>
            </a:solidFill>
            <a:effectLst/>
            <a:latin typeface="+mn-lt"/>
            <a:ea typeface="+mn-ea"/>
            <a:cs typeface="+mn-cs"/>
          </a:endParaRPr>
        </a:p>
        <a:p>
          <a:r>
            <a:rPr lang="en-US" sz="1300" b="1">
              <a:solidFill>
                <a:schemeClr val="lt1"/>
              </a:solidFill>
              <a:effectLst/>
              <a:latin typeface="+mn-lt"/>
              <a:ea typeface="+mn-ea"/>
              <a:cs typeface="+mn-cs"/>
            </a:rPr>
            <a:t>Critical Learning Points:</a:t>
          </a:r>
          <a:endParaRPr lang="en-US" sz="1300">
            <a:solidFill>
              <a:schemeClr val="lt1"/>
            </a:solidFill>
            <a:effectLst/>
            <a:latin typeface="+mn-lt"/>
            <a:ea typeface="+mn-ea"/>
            <a:cs typeface="+mn-cs"/>
          </a:endParaRPr>
        </a:p>
        <a:p>
          <a:endParaRPr lang="en-US" sz="1300">
            <a:solidFill>
              <a:schemeClr val="lt1"/>
            </a:solidFill>
            <a:effectLst/>
            <a:latin typeface="+mn-lt"/>
            <a:ea typeface="+mn-ea"/>
            <a:cs typeface="+mn-cs"/>
          </a:endParaRPr>
        </a:p>
        <a:p>
          <a:r>
            <a:rPr lang="en-US" sz="1300">
              <a:solidFill>
                <a:schemeClr val="lt1"/>
              </a:solidFill>
              <a:effectLst/>
              <a:latin typeface="+mn-lt"/>
              <a:ea typeface="+mn-ea"/>
              <a:cs typeface="+mn-cs"/>
            </a:rPr>
            <a:t>1. The progression in a focused, aggressive deployment model</a:t>
          </a:r>
        </a:p>
        <a:p>
          <a:r>
            <a:rPr lang="en-US" sz="1300">
              <a:solidFill>
                <a:schemeClr val="lt1"/>
              </a:solidFill>
              <a:effectLst/>
              <a:latin typeface="+mn-lt"/>
              <a:ea typeface="+mn-ea"/>
              <a:cs typeface="+mn-cs"/>
            </a:rPr>
            <a:t>2. The leadership requirements to achieve rapid savings/growth</a:t>
          </a:r>
        </a:p>
        <a:p>
          <a:r>
            <a:rPr lang="en-US" sz="1300">
              <a:solidFill>
                <a:schemeClr val="lt1"/>
              </a:solidFill>
              <a:effectLst/>
              <a:latin typeface="+mn-lt"/>
              <a:ea typeface="+mn-ea"/>
              <a:cs typeface="+mn-cs"/>
            </a:rPr>
            <a:t>3. The differences between the Traditional and the Lean Six Sigma Samurai® </a:t>
          </a:r>
        </a:p>
        <a:p>
          <a:r>
            <a:rPr lang="en-US" sz="1300">
              <a:solidFill>
                <a:schemeClr val="lt1"/>
              </a:solidFill>
              <a:effectLst/>
              <a:latin typeface="+mn-lt"/>
              <a:ea typeface="+mn-ea"/>
              <a:cs typeface="+mn-cs"/>
            </a:rPr>
            <a:t>deployment models as detailed in the DN10A™</a:t>
          </a:r>
          <a:endParaRPr lang="en-US" sz="400" b="0">
            <a:solidFill>
              <a:schemeClr val="lt1"/>
            </a:solidFill>
            <a:effectLst/>
            <a:latin typeface="+mn-lt"/>
            <a:ea typeface="+mn-ea"/>
            <a:cs typeface="+mn-cs"/>
          </a:endParaRPr>
        </a:p>
      </xdr:txBody>
    </xdr:sp>
    <xdr:clientData/>
  </xdr:twoCellAnchor>
  <xdr:twoCellAnchor>
    <xdr:from>
      <xdr:col>0</xdr:col>
      <xdr:colOff>123825</xdr:colOff>
      <xdr:row>32</xdr:row>
      <xdr:rowOff>28575</xdr:rowOff>
    </xdr:from>
    <xdr:to>
      <xdr:col>17</xdr:col>
      <xdr:colOff>221361</xdr:colOff>
      <xdr:row>35</xdr:row>
      <xdr:rowOff>57150</xdr:rowOff>
    </xdr:to>
    <xdr:sp macro="" textlink="">
      <xdr:nvSpPr>
        <xdr:cNvPr id="4" name="Snip Single Corner Rectangle 3"/>
        <xdr:cNvSpPr/>
      </xdr:nvSpPr>
      <xdr:spPr>
        <a:xfrm flipH="1" flipV="1">
          <a:off x="123825" y="6124575"/>
          <a:ext cx="10460736" cy="600075"/>
        </a:xfrm>
        <a:prstGeom prst="snip1Rect">
          <a:avLst>
            <a:gd name="adj" fmla="val 35715"/>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0" rIns="0" bIns="0" numCol="1" spcCol="0" rtlCol="0" fromWordArt="0" anchor="t" anchorCtr="0" forceAA="0" compatLnSpc="1">
          <a:prstTxWarp prst="textNoShape">
            <a:avLst/>
          </a:prstTxWarp>
          <a:noAutofit/>
        </a:bodyPr>
        <a:lstStyle/>
        <a:p>
          <a:pPr marL="0" indent="0" algn="l"/>
          <a:endParaRPr lang="en-US" sz="1200" b="0">
            <a:solidFill>
              <a:schemeClr val="lt1"/>
            </a:solidFill>
            <a:effectLst/>
            <a:latin typeface="+mn-lt"/>
            <a:ea typeface="+mn-ea"/>
            <a:cs typeface="+mn-cs"/>
          </a:endParaRPr>
        </a:p>
      </xdr:txBody>
    </xdr:sp>
    <xdr:clientData/>
  </xdr:twoCellAnchor>
  <xdr:oneCellAnchor>
    <xdr:from>
      <xdr:col>0</xdr:col>
      <xdr:colOff>114300</xdr:colOff>
      <xdr:row>1</xdr:row>
      <xdr:rowOff>47625</xdr:rowOff>
    </xdr:from>
    <xdr:ext cx="4531112" cy="468013"/>
    <xdr:sp macro="" textlink="">
      <xdr:nvSpPr>
        <xdr:cNvPr id="14" name="TextBox 13"/>
        <xdr:cNvSpPr txBox="1"/>
      </xdr:nvSpPr>
      <xdr:spPr>
        <a:xfrm>
          <a:off x="114300" y="238125"/>
          <a:ext cx="453111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a:solidFill>
                <a:schemeClr val="bg1"/>
              </a:solidFill>
            </a:rPr>
            <a:t>about the lean six sigma samurai</a:t>
          </a:r>
          <a:r>
            <a:rPr lang="en-US" sz="2400" b="0">
              <a:solidFill>
                <a:schemeClr val="bg1"/>
              </a:solidFill>
            </a:rPr>
            <a:t>®</a:t>
          </a:r>
        </a:p>
      </xdr:txBody>
    </xdr:sp>
    <xdr:clientData/>
  </xdr:oneCellAnchor>
  <xdr:twoCellAnchor editAs="oneCell">
    <xdr:from>
      <xdr:col>9</xdr:col>
      <xdr:colOff>180976</xdr:colOff>
      <xdr:row>24</xdr:row>
      <xdr:rowOff>33657</xdr:rowOff>
    </xdr:from>
    <xdr:to>
      <xdr:col>17</xdr:col>
      <xdr:colOff>248052</xdr:colOff>
      <xdr:row>31</xdr:row>
      <xdr:rowOff>142875</xdr:rowOff>
    </xdr:to>
    <xdr:pic>
      <xdr:nvPicPr>
        <xdr:cNvPr id="19" name="Picture 18">
          <a:hlinkClick xmlns:r="http://schemas.openxmlformats.org/officeDocument/2006/relationships" r:id="rId1" tooltip="learn about the lean six sigma samurai® now"/>
        </xdr:cNvPr>
        <xdr:cNvPicPr>
          <a:picLocks noChangeAspect="1"/>
        </xdr:cNvPicPr>
      </xdr:nvPicPr>
      <xdr:blipFill>
        <a:blip xmlns:r="http://schemas.openxmlformats.org/officeDocument/2006/relationships" r:embed="rId2"/>
        <a:stretch>
          <a:fillRect/>
        </a:stretch>
      </xdr:blipFill>
      <xdr:spPr>
        <a:xfrm>
          <a:off x="5667376" y="4605657"/>
          <a:ext cx="4943876" cy="1442718"/>
        </a:xfrm>
        <a:prstGeom prst="rect">
          <a:avLst/>
        </a:prstGeom>
      </xdr:spPr>
    </xdr:pic>
    <xdr:clientData/>
  </xdr:twoCellAnchor>
  <xdr:twoCellAnchor>
    <xdr:from>
      <xdr:col>4</xdr:col>
      <xdr:colOff>418836</xdr:colOff>
      <xdr:row>32</xdr:row>
      <xdr:rowOff>180975</xdr:rowOff>
    </xdr:from>
    <xdr:to>
      <xdr:col>9</xdr:col>
      <xdr:colOff>411990</xdr:colOff>
      <xdr:row>34</xdr:row>
      <xdr:rowOff>111471</xdr:rowOff>
    </xdr:to>
    <xdr:sp macro="" textlink="">
      <xdr:nvSpPr>
        <xdr:cNvPr id="17" name="TextBox 16"/>
        <xdr:cNvSpPr txBox="1"/>
      </xdr:nvSpPr>
      <xdr:spPr>
        <a:xfrm>
          <a:off x="2857236" y="6276975"/>
          <a:ext cx="30411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1400" b="1">
              <a:solidFill>
                <a:schemeClr val="bg1"/>
              </a:solidFill>
            </a:rPr>
            <a:t>Would You Like to Know More? Go to:</a:t>
          </a:r>
        </a:p>
      </xdr:txBody>
    </xdr:sp>
    <xdr:clientData/>
  </xdr:twoCellAnchor>
  <xdr:twoCellAnchor>
    <xdr:from>
      <xdr:col>9</xdr:col>
      <xdr:colOff>261868</xdr:colOff>
      <xdr:row>32</xdr:row>
      <xdr:rowOff>180975</xdr:rowOff>
    </xdr:from>
    <xdr:to>
      <xdr:col>12</xdr:col>
      <xdr:colOff>535951</xdr:colOff>
      <xdr:row>34</xdr:row>
      <xdr:rowOff>111471</xdr:rowOff>
    </xdr:to>
    <xdr:sp macro="" textlink="">
      <xdr:nvSpPr>
        <xdr:cNvPr id="18" name="TextBox 17">
          <a:hlinkClick xmlns:r="http://schemas.openxmlformats.org/officeDocument/2006/relationships" r:id="rId1" tooltip="Enter the Dojo"/>
        </xdr:cNvPr>
        <xdr:cNvSpPr txBox="1"/>
      </xdr:nvSpPr>
      <xdr:spPr>
        <a:xfrm>
          <a:off x="5748268" y="6276975"/>
          <a:ext cx="2102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chemeClr val="bg1"/>
              </a:solidFill>
            </a:rPr>
            <a:t>leansixsigmasamurai.com</a:t>
          </a:r>
        </a:p>
      </xdr:txBody>
    </xdr:sp>
    <xdr:clientData/>
  </xdr:twoCellAnchor>
  <xdr:oneCellAnchor>
    <xdr:from>
      <xdr:col>14</xdr:col>
      <xdr:colOff>342900</xdr:colOff>
      <xdr:row>35</xdr:row>
      <xdr:rowOff>57150</xdr:rowOff>
    </xdr:from>
    <xdr:ext cx="1833643" cy="264560"/>
    <xdr:sp macro="" textlink="">
      <xdr:nvSpPr>
        <xdr:cNvPr id="23" name="TextBox 22"/>
        <xdr:cNvSpPr txBox="1"/>
      </xdr:nvSpPr>
      <xdr:spPr>
        <a:xfrm>
          <a:off x="8877300" y="6724650"/>
          <a:ext cx="1833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100">
              <a:solidFill>
                <a:sysClr val="windowText" lastClr="000000"/>
              </a:solidFill>
              <a:effectLst/>
              <a:latin typeface="+mn-lt"/>
              <a:ea typeface="+mn-ea"/>
              <a:cs typeface="+mn-cs"/>
            </a:rPr>
            <a:t>copyright © 2011 Jim Bowie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123824</xdr:colOff>
      <xdr:row>28</xdr:row>
      <xdr:rowOff>97540</xdr:rowOff>
    </xdr:from>
    <xdr:to>
      <xdr:col>18</xdr:col>
      <xdr:colOff>407553</xdr:colOff>
      <xdr:row>48</xdr:row>
      <xdr:rowOff>0</xdr:rowOff>
    </xdr:to>
    <xdr:sp macro="" textlink="">
      <xdr:nvSpPr>
        <xdr:cNvPr id="2" name="Rectangle 1"/>
        <xdr:cNvSpPr/>
      </xdr:nvSpPr>
      <xdr:spPr>
        <a:xfrm>
          <a:off x="123824" y="5431540"/>
          <a:ext cx="11046979" cy="3712460"/>
        </a:xfrm>
        <a:prstGeom prst="rect">
          <a:avLst/>
        </a:prstGeom>
        <a:solidFill>
          <a:schemeClr val="accent3">
            <a:lumMod val="50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baseline="0">
              <a:solidFill>
                <a:schemeClr val="bg1"/>
              </a:solidFill>
              <a:effectLst/>
              <a:latin typeface="+mn-lt"/>
              <a:ea typeface="+mn-ea"/>
              <a:cs typeface="+mn-cs"/>
            </a:rPr>
            <a:t>INSTRUCTIONS</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b="1" baseline="0">
            <a:solidFill>
              <a:schemeClr val="bg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b="1" baseline="0">
              <a:solidFill>
                <a:schemeClr val="bg1"/>
              </a:solidFill>
              <a:effectLst/>
              <a:latin typeface="+mn-lt"/>
              <a:ea typeface="+mn-ea"/>
              <a:cs typeface="+mn-cs"/>
            </a:rPr>
            <a:t>Scoring Guide: Weights and Scoring Criteria can be modified on this worksheet.</a:t>
          </a:r>
        </a:p>
        <a:p>
          <a:pPr marL="0" indent="0" algn="l"/>
          <a:endParaRPr lang="en-US" sz="1200" b="1" baseline="0">
            <a:solidFill>
              <a:schemeClr val="bg1"/>
            </a:solidFill>
            <a:effectLst/>
            <a:latin typeface="+mn-lt"/>
            <a:ea typeface="+mn-ea"/>
            <a:cs typeface="+mn-cs"/>
          </a:endParaRPr>
        </a:p>
        <a:p>
          <a:pPr marL="0" indent="0" algn="l"/>
          <a:r>
            <a:rPr lang="en-US" sz="1200" b="1" baseline="0">
              <a:solidFill>
                <a:schemeClr val="bg1"/>
              </a:solidFill>
              <a:effectLst/>
              <a:latin typeface="+mn-lt"/>
              <a:ea typeface="+mn-ea"/>
              <a:cs typeface="+mn-cs"/>
            </a:rPr>
            <a:t>Project Portfolio Matrix:</a:t>
          </a:r>
        </a:p>
        <a:p>
          <a:pPr marL="0" indent="0" algn="l"/>
          <a:endParaRPr lang="en-US" sz="600" b="1" baseline="0">
            <a:solidFill>
              <a:schemeClr val="bg1"/>
            </a:solidFill>
            <a:effectLst/>
            <a:latin typeface="+mn-lt"/>
            <a:ea typeface="+mn-ea"/>
            <a:cs typeface="+mn-cs"/>
          </a:endParaRPr>
        </a:p>
        <a:p>
          <a:pPr marL="0" indent="0" algn="l"/>
          <a:r>
            <a:rPr lang="en-US" sz="1200" b="1" baseline="0">
              <a:solidFill>
                <a:schemeClr val="bg1"/>
              </a:solidFill>
              <a:effectLst/>
              <a:latin typeface="+mn-lt"/>
              <a:ea typeface="+mn-ea"/>
              <a:cs typeface="+mn-cs"/>
            </a:rPr>
            <a:t>1. Following the development of a Project Portfolio (and charters), place the Project Names (titles) into the appropriate column on the Project Portfolio Matrix.</a:t>
          </a:r>
        </a:p>
        <a:p>
          <a:pPr marL="0" indent="0" algn="l"/>
          <a:endParaRPr lang="en-US" sz="600" b="1" baseline="0">
            <a:solidFill>
              <a:schemeClr val="bg1"/>
            </a:solidFill>
            <a:effectLst/>
            <a:latin typeface="+mn-lt"/>
            <a:ea typeface="+mn-ea"/>
            <a:cs typeface="+mn-cs"/>
          </a:endParaRPr>
        </a:p>
        <a:p>
          <a:pPr marL="0" indent="0" algn="l"/>
          <a:r>
            <a:rPr lang="en-US" sz="1200" b="1" baseline="0">
              <a:solidFill>
                <a:schemeClr val="bg1"/>
              </a:solidFill>
              <a:effectLst/>
              <a:latin typeface="+mn-lt"/>
              <a:ea typeface="+mn-ea"/>
              <a:cs typeface="+mn-cs"/>
            </a:rPr>
            <a:t>2. Enter additional information as available, such as Project POC (ownership) and Start Date.</a:t>
          </a:r>
        </a:p>
        <a:p>
          <a:pPr marL="0" indent="0" algn="l"/>
          <a:endParaRPr lang="en-US" sz="600" b="1" baseline="0">
            <a:solidFill>
              <a:schemeClr val="bg1"/>
            </a:solidFill>
            <a:effectLst/>
            <a:latin typeface="+mn-lt"/>
            <a:ea typeface="+mn-ea"/>
            <a:cs typeface="+mn-cs"/>
          </a:endParaRPr>
        </a:p>
        <a:p>
          <a:pPr marL="0" indent="0" algn="l"/>
          <a:r>
            <a:rPr lang="en-US" sz="1200" b="1" baseline="0">
              <a:solidFill>
                <a:schemeClr val="bg1"/>
              </a:solidFill>
              <a:effectLst/>
              <a:latin typeface="+mn-lt"/>
              <a:ea typeface="+mn-ea"/>
              <a:cs typeface="+mn-cs"/>
            </a:rPr>
            <a:t>3. If required, modify information for Benefit and Effort (Criteria, Description, Weight, and Score) in the Scoring Guide.  This information is linked to the Project Portfolio Matrix.</a:t>
          </a:r>
        </a:p>
        <a:p>
          <a:pPr marL="0" indent="0" algn="l"/>
          <a:endParaRPr lang="en-US" sz="600" b="1" baseline="0">
            <a:solidFill>
              <a:schemeClr val="bg1"/>
            </a:solidFill>
            <a:effectLst/>
            <a:latin typeface="+mn-lt"/>
            <a:ea typeface="+mn-ea"/>
            <a:cs typeface="+mn-cs"/>
          </a:endParaRPr>
        </a:p>
        <a:p>
          <a:pPr marL="0" indent="0" algn="l"/>
          <a:r>
            <a:rPr lang="en-US" sz="1200" b="1" baseline="0">
              <a:solidFill>
                <a:schemeClr val="bg1"/>
              </a:solidFill>
              <a:effectLst/>
              <a:latin typeface="+mn-lt"/>
              <a:ea typeface="+mn-ea"/>
              <a:cs typeface="+mn-cs"/>
            </a:rPr>
            <a:t>4. In each of the Benefit and Effort columns, enter a score of 0, 1, 3, or 9 to reflect the most accurate description in the Scoring Guide.  The Project Portfolio Matrix will NOT accept values other than 0, 1, 3, or 9 in these cells of these columns.</a:t>
          </a:r>
        </a:p>
        <a:p>
          <a:pPr marL="0" indent="0" algn="l"/>
          <a:endParaRPr lang="en-US" sz="600" b="1" baseline="0">
            <a:solidFill>
              <a:schemeClr val="bg1"/>
            </a:solidFill>
            <a:effectLst/>
            <a:latin typeface="+mn-lt"/>
            <a:ea typeface="+mn-ea"/>
            <a:cs typeface="+mn-cs"/>
          </a:endParaRPr>
        </a:p>
        <a:p>
          <a:pPr marL="0" indent="0" algn="l"/>
          <a:r>
            <a:rPr lang="en-US" sz="1200" b="1" baseline="0">
              <a:solidFill>
                <a:schemeClr val="bg1"/>
              </a:solidFill>
              <a:effectLst/>
              <a:latin typeface="+mn-lt"/>
              <a:ea typeface="+mn-ea"/>
              <a:cs typeface="+mn-cs"/>
            </a:rPr>
            <a:t>NOTE: A score of 9 is best in the Benefit columns because we prefer projects with greater returns.  A score of 0 is best in the Effort columns because we prefer projects that have minimal resource and time requirements.</a:t>
          </a:r>
        </a:p>
        <a:p>
          <a:pPr marL="0" indent="0" algn="l"/>
          <a:endParaRPr lang="en-US" sz="1200" b="1" baseline="0">
            <a:solidFill>
              <a:schemeClr val="bg1"/>
            </a:solidFill>
            <a:effectLst/>
            <a:latin typeface="+mn-lt"/>
            <a:ea typeface="+mn-ea"/>
            <a:cs typeface="+mn-cs"/>
          </a:endParaRPr>
        </a:p>
        <a:p>
          <a:pPr marL="0" indent="0"/>
          <a:r>
            <a:rPr lang="en-US" sz="1200" b="1" baseline="0">
              <a:solidFill>
                <a:schemeClr val="bg1"/>
              </a:solidFill>
              <a:effectLst/>
              <a:latin typeface="+mn-lt"/>
              <a:ea typeface="+mn-ea"/>
              <a:cs typeface="+mn-cs"/>
            </a:rPr>
            <a:t>General</a:t>
          </a:r>
        </a:p>
        <a:p>
          <a:pPr marL="0" indent="0"/>
          <a:endParaRPr lang="en-US" sz="600" b="1" baseline="0">
            <a:solidFill>
              <a:schemeClr val="bg1"/>
            </a:solidFill>
            <a:effectLst/>
            <a:latin typeface="+mn-lt"/>
            <a:ea typeface="+mn-ea"/>
            <a:cs typeface="+mn-cs"/>
          </a:endParaRPr>
        </a:p>
        <a:p>
          <a:pPr marL="0" indent="0"/>
          <a:r>
            <a:rPr lang="en-US" sz="1200" b="1" baseline="0">
              <a:solidFill>
                <a:schemeClr val="bg1"/>
              </a:solidFill>
              <a:effectLst/>
              <a:latin typeface="+mn-lt"/>
              <a:ea typeface="+mn-ea"/>
              <a:cs typeface="+mn-cs"/>
            </a:rPr>
            <a:t>Weights on the Project Portfolio Matrix are linked directly to the weights on the Scoring Guide - all changes to these weights must be performed on the Scoring Guide.</a:t>
          </a:r>
        </a:p>
        <a:p>
          <a:pPr marL="0" indent="0"/>
          <a:endParaRPr lang="en-US" sz="1200" b="1" baseline="0">
            <a:solidFill>
              <a:schemeClr val="bg1"/>
            </a:solidFill>
            <a:effectLst/>
            <a:latin typeface="+mn-lt"/>
            <a:ea typeface="+mn-ea"/>
            <a:cs typeface="+mn-cs"/>
          </a:endParaRPr>
        </a:p>
      </xdr:txBody>
    </xdr:sp>
    <xdr:clientData/>
  </xdr:twoCellAnchor>
  <xdr:twoCellAnchor>
    <xdr:from>
      <xdr:col>0</xdr:col>
      <xdr:colOff>123824</xdr:colOff>
      <xdr:row>5</xdr:row>
      <xdr:rowOff>99744</xdr:rowOff>
    </xdr:from>
    <xdr:to>
      <xdr:col>18</xdr:col>
      <xdr:colOff>407553</xdr:colOff>
      <xdr:row>27</xdr:row>
      <xdr:rowOff>161926</xdr:rowOff>
    </xdr:to>
    <xdr:sp macro="" textlink="">
      <xdr:nvSpPr>
        <xdr:cNvPr id="10" name="Rectangle 9"/>
        <xdr:cNvSpPr/>
      </xdr:nvSpPr>
      <xdr:spPr>
        <a:xfrm>
          <a:off x="123824" y="1052244"/>
          <a:ext cx="11046979" cy="4253182"/>
        </a:xfrm>
        <a:prstGeom prst="rect">
          <a:avLst/>
        </a:prstGeom>
        <a:solidFill>
          <a:schemeClr val="accent1">
            <a:lumMod val="75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2000" b="1" baseline="0">
              <a:solidFill>
                <a:schemeClr val="bg1"/>
              </a:solidFill>
              <a:effectLst/>
              <a:latin typeface="+mn-lt"/>
              <a:ea typeface="+mn-ea"/>
              <a:cs typeface="+mn-cs"/>
            </a:rPr>
            <a:t>UPGRADES IN THIS VERSION INCLUDE:</a:t>
          </a:r>
        </a:p>
        <a:p>
          <a:endParaRPr lang="en-US" sz="12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1. EXPANDED CAPACITY- UP TO 50 projects!</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2. IMPROVED ranking system - DUPLICATE RANKS for projects of equal value with SEQUENTIAL ORDER (NO SKIPS).</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3. IMPROVED (smaller) project markers = better discernment on charts.</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4. IMPROVED weighting discipline - weights for evaluation criteria sections (BENEFIT and EFFORT) should = 1 (warning message).</a:t>
          </a:r>
        </a:p>
        <a:p>
          <a:endParaRPr lang="en-US" sz="600" b="1" baseline="0">
            <a:solidFill>
              <a:schemeClr val="bg1"/>
            </a:solidFill>
            <a:effectLst/>
            <a:latin typeface="+mn-lt"/>
            <a:ea typeface="+mn-ea"/>
            <a:cs typeface="+mn-cs"/>
          </a:endParaRPr>
        </a:p>
        <a:p>
          <a:r>
            <a:rPr lang="en-US" sz="1200" b="1">
              <a:solidFill>
                <a:schemeClr val="bg1"/>
              </a:solidFill>
              <a:effectLst/>
              <a:latin typeface="+mn-lt"/>
              <a:ea typeface="+mn-ea"/>
              <a:cs typeface="+mn-cs"/>
            </a:rPr>
            <a:t>5. IMPROVED assessment discipline - ALL </a:t>
          </a:r>
          <a:r>
            <a:rPr lang="en-US" sz="1200" b="1" baseline="0">
              <a:solidFill>
                <a:schemeClr val="bg1"/>
              </a:solidFill>
              <a:effectLst/>
              <a:latin typeface="+mn-lt"/>
              <a:ea typeface="+mn-ea"/>
              <a:cs typeface="+mn-cs"/>
            </a:rPr>
            <a:t>cells in the BENEFIT and EFFORT columns must be populated for each project and have scores &gt; 0 (or they will NOT appear in the rankings or on the scatter chart).</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6. ADDITIONAL SCORE OF "0" AVAILABLE to reflect NO IMPACT on specific Benefit or Effort Criteria.</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7. ADDITION OF BAR CHART providing visual comparison of Normalized Combined Scores including:</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     - MEDIAN identifier (line)</a:t>
          </a:r>
        </a:p>
        <a:p>
          <a:r>
            <a:rPr lang="en-US" sz="1200" b="1" baseline="0">
              <a:solidFill>
                <a:schemeClr val="bg1"/>
              </a:solidFill>
              <a:effectLst/>
              <a:latin typeface="+mn-lt"/>
              <a:ea typeface="+mn-ea"/>
              <a:cs typeface="+mn-cs"/>
            </a:rPr>
            <a:t>     - Designation of TARGET NORMALIZED COMBINED SCORE with identifier (line)</a:t>
          </a:r>
        </a:p>
        <a:p>
          <a:r>
            <a:rPr lang="en-US" sz="1200" b="1" baseline="0">
              <a:solidFill>
                <a:schemeClr val="bg1"/>
              </a:solidFill>
              <a:effectLst/>
              <a:latin typeface="+mn-lt"/>
              <a:ea typeface="+mn-ea"/>
              <a:cs typeface="+mn-cs"/>
            </a:rPr>
            <a:t>     - Designation of TOP X Projects (user-defined)</a:t>
          </a:r>
        </a:p>
        <a:p>
          <a:r>
            <a:rPr lang="en-US" sz="1200" b="1" baseline="0">
              <a:solidFill>
                <a:schemeClr val="bg1"/>
              </a:solidFill>
              <a:effectLst/>
              <a:latin typeface="+mn-lt"/>
              <a:ea typeface="+mn-ea"/>
              <a:cs typeface="+mn-cs"/>
            </a:rPr>
            <a:t>     - HIGHLIGHT feature based on parameters above that affects DATA ROWS, SCATTER CHART, and BAR CHART</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8. ADDITION OF PARETO CHART with:</a:t>
          </a:r>
        </a:p>
        <a:p>
          <a:endParaRPr lang="en-US" sz="600" b="1" baseline="0">
            <a:solidFill>
              <a:schemeClr val="bg1"/>
            </a:solidFill>
            <a:effectLst/>
            <a:latin typeface="+mn-lt"/>
            <a:ea typeface="+mn-ea"/>
            <a:cs typeface="+mn-cs"/>
          </a:endParaRPr>
        </a:p>
        <a:p>
          <a:r>
            <a:rPr lang="en-US" sz="1200" b="1" baseline="0">
              <a:solidFill>
                <a:schemeClr val="bg1"/>
              </a:solidFill>
              <a:effectLst/>
              <a:latin typeface="+mn-lt"/>
              <a:ea typeface="+mn-ea"/>
              <a:cs typeface="+mn-cs"/>
            </a:rPr>
            <a:t>     - User-defined Pareto parameters</a:t>
          </a:r>
        </a:p>
        <a:p>
          <a:r>
            <a:rPr lang="en-US" sz="1200" b="1" baseline="0">
              <a:solidFill>
                <a:schemeClr val="bg1"/>
              </a:solidFill>
              <a:effectLst/>
              <a:latin typeface="+mn-lt"/>
              <a:ea typeface="+mn-ea"/>
              <a:cs typeface="+mn-cs"/>
            </a:rPr>
            <a:t>     - Conditional column fill colors (based on user-defined Pareto parameters) delineating the Vital Few and the Trivial Many</a:t>
          </a:r>
          <a:endParaRPr lang="en-US" sz="1200" b="1">
            <a:solidFill>
              <a:schemeClr val="bg1"/>
            </a:solidFill>
            <a:effectLst/>
          </a:endParaRPr>
        </a:p>
        <a:p>
          <a:endParaRPr lang="en-US" sz="1200" baseline="0">
            <a:solidFill>
              <a:schemeClr val="bg1"/>
            </a:solidFill>
            <a:effectLst/>
            <a:latin typeface="+mn-lt"/>
            <a:ea typeface="+mn-ea"/>
            <a:cs typeface="+mn-cs"/>
          </a:endParaRPr>
        </a:p>
        <a:p>
          <a:endParaRPr lang="en-US" sz="1200">
            <a:solidFill>
              <a:schemeClr val="bg1"/>
            </a:solidFill>
            <a:effectLst/>
          </a:endParaRPr>
        </a:p>
      </xdr:txBody>
    </xdr:sp>
    <xdr:clientData/>
  </xdr:twoCellAnchor>
  <xdr:oneCellAnchor>
    <xdr:from>
      <xdr:col>0</xdr:col>
      <xdr:colOff>123824</xdr:colOff>
      <xdr:row>3</xdr:row>
      <xdr:rowOff>140390</xdr:rowOff>
    </xdr:from>
    <xdr:ext cx="1942584" cy="264560"/>
    <xdr:sp macro="" textlink="">
      <xdr:nvSpPr>
        <xdr:cNvPr id="11" name="TextBox 10">
          <a:hlinkClick xmlns:r="http://schemas.openxmlformats.org/officeDocument/2006/relationships" r:id="rId1" tooltip="access the scoring guide"/>
        </xdr:cNvPr>
        <xdr:cNvSpPr txBox="1"/>
      </xdr:nvSpPr>
      <xdr:spPr>
        <a:xfrm>
          <a:off x="123824" y="711890"/>
          <a:ext cx="19425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a:solidFill>
                <a:schemeClr val="tx1">
                  <a:lumMod val="65000"/>
                  <a:lumOff val="35000"/>
                </a:schemeClr>
              </a:solidFill>
            </a:rPr>
            <a:t>click here for the scoring guide</a:t>
          </a:r>
        </a:p>
      </xdr:txBody>
    </xdr:sp>
    <xdr:clientData/>
  </xdr:oneCellAnchor>
  <xdr:oneCellAnchor>
    <xdr:from>
      <xdr:col>4</xdr:col>
      <xdr:colOff>96493</xdr:colOff>
      <xdr:row>3</xdr:row>
      <xdr:rowOff>140390</xdr:rowOff>
    </xdr:from>
    <xdr:ext cx="2526076" cy="264560"/>
    <xdr:sp macro="" textlink="">
      <xdr:nvSpPr>
        <xdr:cNvPr id="12" name="TextBox 11">
          <a:hlinkClick xmlns:r="http://schemas.openxmlformats.org/officeDocument/2006/relationships" r:id="rId2"/>
        </xdr:cNvPr>
        <xdr:cNvSpPr txBox="1"/>
      </xdr:nvSpPr>
      <xdr:spPr>
        <a:xfrm>
          <a:off x="2534893" y="711890"/>
          <a:ext cx="25260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lumMod val="65000"/>
                  <a:lumOff val="35000"/>
                </a:schemeClr>
              </a:solidFill>
            </a:rPr>
            <a:t>click here for the project portfolio matrix</a:t>
          </a:r>
        </a:p>
      </xdr:txBody>
    </xdr:sp>
    <xdr:clientData/>
  </xdr:oneCellAnchor>
  <xdr:twoCellAnchor>
    <xdr:from>
      <xdr:col>0</xdr:col>
      <xdr:colOff>123824</xdr:colOff>
      <xdr:row>0</xdr:row>
      <xdr:rowOff>94129</xdr:rowOff>
    </xdr:from>
    <xdr:to>
      <xdr:col>18</xdr:col>
      <xdr:colOff>406211</xdr:colOff>
      <xdr:row>1</xdr:row>
      <xdr:rowOff>123085</xdr:rowOff>
    </xdr:to>
    <xdr:sp macro="" textlink="">
      <xdr:nvSpPr>
        <xdr:cNvPr id="25" name="Snip Same Side Corner Rectangle 24"/>
        <xdr:cNvSpPr/>
      </xdr:nvSpPr>
      <xdr:spPr>
        <a:xfrm>
          <a:off x="123824" y="94129"/>
          <a:ext cx="11045637" cy="219456"/>
        </a:xfrm>
        <a:prstGeom prst="snip2SameRect">
          <a:avLst>
            <a:gd name="adj1" fmla="val 42338"/>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INSTRUCTIONS</a:t>
          </a:r>
        </a:p>
      </xdr:txBody>
    </xdr:sp>
    <xdr:clientData/>
  </xdr:twoCellAnchor>
  <xdr:oneCellAnchor>
    <xdr:from>
      <xdr:col>10</xdr:col>
      <xdr:colOff>27027</xdr:colOff>
      <xdr:row>2</xdr:row>
      <xdr:rowOff>42418</xdr:rowOff>
    </xdr:from>
    <xdr:ext cx="963212" cy="248851"/>
    <xdr:sp macro="" textlink="">
      <xdr:nvSpPr>
        <xdr:cNvPr id="26" name="TextBox 25">
          <a:hlinkClick xmlns:r="http://schemas.openxmlformats.org/officeDocument/2006/relationships" r:id="rId3" tooltip="Connect with Jim on LinkedIn"/>
        </xdr:cNvPr>
        <xdr:cNvSpPr txBox="1"/>
      </xdr:nvSpPr>
      <xdr:spPr>
        <a:xfrm>
          <a:off x="6123027" y="423418"/>
          <a:ext cx="96321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jim-bowie.com</a:t>
          </a:r>
        </a:p>
      </xdr:txBody>
    </xdr:sp>
    <xdr:clientData/>
  </xdr:oneCellAnchor>
  <xdr:oneCellAnchor>
    <xdr:from>
      <xdr:col>3</xdr:col>
      <xdr:colOff>354992</xdr:colOff>
      <xdr:row>2</xdr:row>
      <xdr:rowOff>42418</xdr:rowOff>
    </xdr:from>
    <xdr:ext cx="1262846" cy="248851"/>
    <xdr:sp macro="" textlink="">
      <xdr:nvSpPr>
        <xdr:cNvPr id="27" name="TextBox 26">
          <a:hlinkClick xmlns:r="http://schemas.openxmlformats.org/officeDocument/2006/relationships" r:id="rId4" tooltip="Visit the Tool Shed"/>
        </xdr:cNvPr>
        <xdr:cNvSpPr txBox="1"/>
      </xdr:nvSpPr>
      <xdr:spPr>
        <a:xfrm>
          <a:off x="2183792" y="423418"/>
          <a:ext cx="126284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leanacresonline.com</a:t>
          </a:r>
        </a:p>
      </xdr:txBody>
    </xdr:sp>
    <xdr:clientData/>
  </xdr:oneCellAnchor>
  <xdr:oneCellAnchor>
    <xdr:from>
      <xdr:col>16</xdr:col>
      <xdr:colOff>69834</xdr:colOff>
      <xdr:row>2</xdr:row>
      <xdr:rowOff>42418</xdr:rowOff>
    </xdr:from>
    <xdr:ext cx="1647823" cy="248851"/>
    <xdr:sp macro="" textlink="">
      <xdr:nvSpPr>
        <xdr:cNvPr id="28" name="TextBox 27">
          <a:hlinkClick xmlns:r="http://schemas.openxmlformats.org/officeDocument/2006/relationships" r:id="rId5" tooltip="Email Jim"/>
        </xdr:cNvPr>
        <xdr:cNvSpPr txBox="1"/>
      </xdr:nvSpPr>
      <xdr:spPr>
        <a:xfrm>
          <a:off x="9613884" y="423418"/>
          <a:ext cx="164782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000" b="0"/>
            <a:t>buckaroobowie@gmail.com</a:t>
          </a:r>
        </a:p>
      </xdr:txBody>
    </xdr:sp>
    <xdr:clientData/>
  </xdr:oneCellAnchor>
  <xdr:oneCellAnchor>
    <xdr:from>
      <xdr:col>0</xdr:col>
      <xdr:colOff>123825</xdr:colOff>
      <xdr:row>2</xdr:row>
      <xdr:rowOff>42418</xdr:rowOff>
    </xdr:from>
    <xdr:ext cx="1683923" cy="248851"/>
    <xdr:sp macro="" textlink="">
      <xdr:nvSpPr>
        <xdr:cNvPr id="29" name="TextBox 28"/>
        <xdr:cNvSpPr txBox="1"/>
      </xdr:nvSpPr>
      <xdr:spPr>
        <a:xfrm>
          <a:off x="123825" y="423418"/>
          <a:ext cx="168392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000">
              <a:solidFill>
                <a:sysClr val="windowText" lastClr="000000"/>
              </a:solidFill>
              <a:effectLst/>
              <a:latin typeface="+mn-lt"/>
              <a:ea typeface="+mn-ea"/>
              <a:cs typeface="+mn-cs"/>
            </a:rPr>
            <a:t>copyright © 2011 Jim Bowie </a:t>
          </a:r>
        </a:p>
      </xdr:txBody>
    </xdr:sp>
    <xdr:clientData/>
  </xdr:oneCellAnchor>
  <xdr:oneCellAnchor>
    <xdr:from>
      <xdr:col>5</xdr:col>
      <xdr:colOff>436545</xdr:colOff>
      <xdr:row>2</xdr:row>
      <xdr:rowOff>42418</xdr:rowOff>
    </xdr:from>
    <xdr:ext cx="909416" cy="248851"/>
    <xdr:sp macro="" textlink="">
      <xdr:nvSpPr>
        <xdr:cNvPr id="30" name="TextBox 29">
          <a:hlinkClick xmlns:r="http://schemas.openxmlformats.org/officeDocument/2006/relationships" r:id="rId6" tooltip="Come on Backstage"/>
        </xdr:cNvPr>
        <xdr:cNvSpPr txBox="1"/>
      </xdr:nvSpPr>
      <xdr:spPr>
        <a:xfrm>
          <a:off x="3484545" y="423418"/>
          <a:ext cx="90941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roxtarinc.com</a:t>
          </a:r>
        </a:p>
      </xdr:txBody>
    </xdr:sp>
    <xdr:clientData/>
  </xdr:oneCellAnchor>
  <xdr:oneCellAnchor>
    <xdr:from>
      <xdr:col>7</xdr:col>
      <xdr:colOff>164667</xdr:colOff>
      <xdr:row>2</xdr:row>
      <xdr:rowOff>42418</xdr:rowOff>
    </xdr:from>
    <xdr:ext cx="988091" cy="248851"/>
    <xdr:sp macro="" textlink="">
      <xdr:nvSpPr>
        <xdr:cNvPr id="31" name="TextBox 30">
          <a:hlinkClick xmlns:r="http://schemas.openxmlformats.org/officeDocument/2006/relationships" r:id="rId7" tooltip="Welcome to the Dojo"/>
        </xdr:cNvPr>
        <xdr:cNvSpPr txBox="1"/>
      </xdr:nvSpPr>
      <xdr:spPr>
        <a:xfrm>
          <a:off x="4431867" y="423418"/>
          <a:ext cx="98809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lsssamurai.com</a:t>
          </a:r>
        </a:p>
      </xdr:txBody>
    </xdr:sp>
    <xdr:clientData/>
  </xdr:oneCellAnchor>
  <xdr:twoCellAnchor>
    <xdr:from>
      <xdr:col>9</xdr:col>
      <xdr:colOff>445754</xdr:colOff>
      <xdr:row>2</xdr:row>
      <xdr:rowOff>57204</xdr:rowOff>
    </xdr:from>
    <xdr:to>
      <xdr:col>10</xdr:col>
      <xdr:colOff>56412</xdr:colOff>
      <xdr:row>3</xdr:row>
      <xdr:rowOff>85983</xdr:rowOff>
    </xdr:to>
    <xdr:pic>
      <xdr:nvPicPr>
        <xdr:cNvPr id="32" name="Picture 31">
          <a:hlinkClick xmlns:r="http://schemas.openxmlformats.org/officeDocument/2006/relationships" r:id="rId3" tooltip="Connect with Jim"/>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32154" y="438204"/>
          <a:ext cx="220258" cy="219279"/>
        </a:xfrm>
        <a:prstGeom prst="rect">
          <a:avLst/>
        </a:prstGeom>
      </xdr:spPr>
    </xdr:pic>
    <xdr:clientData/>
  </xdr:twoCellAnchor>
  <xdr:twoCellAnchor>
    <xdr:from>
      <xdr:col>15</xdr:col>
      <xdr:colOff>485776</xdr:colOff>
      <xdr:row>2</xdr:row>
      <xdr:rowOff>47670</xdr:rowOff>
    </xdr:from>
    <xdr:to>
      <xdr:col>16</xdr:col>
      <xdr:colOff>144086</xdr:colOff>
      <xdr:row>3</xdr:row>
      <xdr:rowOff>95517</xdr:rowOff>
    </xdr:to>
    <xdr:pic>
      <xdr:nvPicPr>
        <xdr:cNvPr id="33" name="Picture 32">
          <a:hlinkClick xmlns:r="http://schemas.openxmlformats.org/officeDocument/2006/relationships" r:id="rId9" tooltip="Connect with Jim"/>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420226" y="428670"/>
          <a:ext cx="267910" cy="238347"/>
        </a:xfrm>
        <a:prstGeom prst="rect">
          <a:avLst/>
        </a:prstGeom>
      </xdr:spPr>
    </xdr:pic>
    <xdr:clientData/>
  </xdr:twoCellAnchor>
  <xdr:twoCellAnchor>
    <xdr:from>
      <xdr:col>15</xdr:col>
      <xdr:colOff>237903</xdr:colOff>
      <xdr:row>2</xdr:row>
      <xdr:rowOff>47670</xdr:rowOff>
    </xdr:from>
    <xdr:to>
      <xdr:col>15</xdr:col>
      <xdr:colOff>476250</xdr:colOff>
      <xdr:row>3</xdr:row>
      <xdr:rowOff>95517</xdr:rowOff>
    </xdr:to>
    <xdr:pic>
      <xdr:nvPicPr>
        <xdr:cNvPr id="34" name="Picture 33" descr="Icon-Gmail01909.png">
          <a:hlinkClick xmlns:r="http://schemas.openxmlformats.org/officeDocument/2006/relationships" r:id="rId11" tooltip="Email Jim"/>
        </xdr:cNvPr>
        <xdr:cNvPicPr>
          <a:picLocks noChangeAspect="1"/>
        </xdr:cNvPicPr>
      </xdr:nvPicPr>
      <xdr:blipFill>
        <a:blip xmlns:r="http://schemas.openxmlformats.org/officeDocument/2006/relationships" r:embed="rId12" cstate="print"/>
        <a:stretch>
          <a:fillRect/>
        </a:stretch>
      </xdr:blipFill>
      <xdr:spPr>
        <a:xfrm>
          <a:off x="9172353" y="428670"/>
          <a:ext cx="238347" cy="238347"/>
        </a:xfrm>
        <a:prstGeom prst="rect">
          <a:avLst/>
        </a:prstGeom>
      </xdr:spPr>
    </xdr:pic>
    <xdr:clientData/>
  </xdr:twoCellAnchor>
  <xdr:twoCellAnchor>
    <xdr:from>
      <xdr:col>12</xdr:col>
      <xdr:colOff>180753</xdr:colOff>
      <xdr:row>2</xdr:row>
      <xdr:rowOff>47670</xdr:rowOff>
    </xdr:from>
    <xdr:to>
      <xdr:col>13</xdr:col>
      <xdr:colOff>19050</xdr:colOff>
      <xdr:row>3</xdr:row>
      <xdr:rowOff>95517</xdr:rowOff>
    </xdr:to>
    <xdr:pic>
      <xdr:nvPicPr>
        <xdr:cNvPr id="35" name="Picture 34" descr="twittericon.png">
          <a:hlinkClick xmlns:r="http://schemas.openxmlformats.org/officeDocument/2006/relationships" r:id="rId13" tooltip="Follow Jim"/>
        </xdr:cNvPr>
        <xdr:cNvPicPr>
          <a:picLocks noChangeAspect="1"/>
        </xdr:cNvPicPr>
      </xdr:nvPicPr>
      <xdr:blipFill>
        <a:blip xmlns:r="http://schemas.openxmlformats.org/officeDocument/2006/relationships" r:embed="rId14" cstate="print"/>
        <a:stretch>
          <a:fillRect/>
        </a:stretch>
      </xdr:blipFill>
      <xdr:spPr>
        <a:xfrm>
          <a:off x="7495953" y="428670"/>
          <a:ext cx="238347" cy="238347"/>
        </a:xfrm>
        <a:prstGeom prst="rect">
          <a:avLst/>
        </a:prstGeom>
      </xdr:spPr>
    </xdr:pic>
    <xdr:clientData/>
  </xdr:twoCellAnchor>
  <xdr:twoCellAnchor editAs="oneCell">
    <xdr:from>
      <xdr:col>3</xdr:col>
      <xdr:colOff>133351</xdr:colOff>
      <xdr:row>2</xdr:row>
      <xdr:rowOff>0</xdr:rowOff>
    </xdr:from>
    <xdr:to>
      <xdr:col>3</xdr:col>
      <xdr:colOff>467037</xdr:colOff>
      <xdr:row>3</xdr:row>
      <xdr:rowOff>143186</xdr:rowOff>
    </xdr:to>
    <xdr:pic>
      <xdr:nvPicPr>
        <xdr:cNvPr id="36" name="Picture 35" descr="internet icon.png"/>
        <xdr:cNvPicPr>
          <a:picLocks noChangeAspect="1"/>
        </xdr:cNvPicPr>
      </xdr:nvPicPr>
      <xdr:blipFill>
        <a:blip xmlns:r="http://schemas.openxmlformats.org/officeDocument/2006/relationships" r:embed="rId15" cstate="print"/>
        <a:stretch>
          <a:fillRect/>
        </a:stretch>
      </xdr:blipFill>
      <xdr:spPr>
        <a:xfrm>
          <a:off x="1962151" y="381000"/>
          <a:ext cx="333686" cy="333686"/>
        </a:xfrm>
        <a:prstGeom prst="rect">
          <a:avLst/>
        </a:prstGeom>
      </xdr:spPr>
    </xdr:pic>
    <xdr:clientData/>
  </xdr:twoCellAnchor>
  <xdr:oneCellAnchor>
    <xdr:from>
      <xdr:col>12</xdr:col>
      <xdr:colOff>359808</xdr:colOff>
      <xdr:row>2</xdr:row>
      <xdr:rowOff>42418</xdr:rowOff>
    </xdr:from>
    <xdr:ext cx="988156" cy="248851"/>
    <xdr:sp macro="" textlink="">
      <xdr:nvSpPr>
        <xdr:cNvPr id="37" name="TextBox 36">
          <a:hlinkClick xmlns:r="http://schemas.openxmlformats.org/officeDocument/2006/relationships" r:id="rId13" tooltip="Follow Jim on Twitter"/>
        </xdr:cNvPr>
        <xdr:cNvSpPr txBox="1"/>
      </xdr:nvSpPr>
      <xdr:spPr>
        <a:xfrm>
          <a:off x="7675008" y="423418"/>
          <a:ext cx="9881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@TheJimBowie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1938610</xdr:colOff>
      <xdr:row>4</xdr:row>
      <xdr:rowOff>179294</xdr:rowOff>
    </xdr:from>
    <xdr:ext cx="2526076" cy="264560"/>
    <xdr:sp macro="" textlink="">
      <xdr:nvSpPr>
        <xdr:cNvPr id="6" name="TextBox 5">
          <a:hlinkClick xmlns:r="http://schemas.openxmlformats.org/officeDocument/2006/relationships" r:id="rId1"/>
        </xdr:cNvPr>
        <xdr:cNvSpPr txBox="1"/>
      </xdr:nvSpPr>
      <xdr:spPr>
        <a:xfrm>
          <a:off x="2297198" y="1143000"/>
          <a:ext cx="25260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lumMod val="65000"/>
                  <a:lumOff val="35000"/>
                </a:schemeClr>
              </a:solidFill>
            </a:rPr>
            <a:t>click here for the project portfolio matrix</a:t>
          </a:r>
        </a:p>
      </xdr:txBody>
    </xdr:sp>
    <xdr:clientData/>
  </xdr:oneCellAnchor>
  <xdr:oneCellAnchor>
    <xdr:from>
      <xdr:col>3</xdr:col>
      <xdr:colOff>4230354</xdr:colOff>
      <xdr:row>2</xdr:row>
      <xdr:rowOff>17708</xdr:rowOff>
    </xdr:from>
    <xdr:ext cx="963212" cy="248851"/>
    <xdr:sp macro="" textlink="">
      <xdr:nvSpPr>
        <xdr:cNvPr id="8" name="TextBox 7">
          <a:hlinkClick xmlns:r="http://schemas.openxmlformats.org/officeDocument/2006/relationships" r:id="rId2" tooltip="Connect with Jim on LinkedIn"/>
        </xdr:cNvPr>
        <xdr:cNvSpPr txBox="1"/>
      </xdr:nvSpPr>
      <xdr:spPr>
        <a:xfrm>
          <a:off x="6573504" y="398708"/>
          <a:ext cx="96321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jim-bowie.com</a:t>
          </a:r>
        </a:p>
      </xdr:txBody>
    </xdr:sp>
    <xdr:clientData/>
  </xdr:oneCellAnchor>
  <xdr:oneCellAnchor>
    <xdr:from>
      <xdr:col>3</xdr:col>
      <xdr:colOff>100619</xdr:colOff>
      <xdr:row>2</xdr:row>
      <xdr:rowOff>17708</xdr:rowOff>
    </xdr:from>
    <xdr:ext cx="1262846" cy="248851"/>
    <xdr:sp macro="" textlink="">
      <xdr:nvSpPr>
        <xdr:cNvPr id="9" name="TextBox 8">
          <a:hlinkClick xmlns:r="http://schemas.openxmlformats.org/officeDocument/2006/relationships" r:id="rId3" tooltip="Visit the Tool Shed"/>
        </xdr:cNvPr>
        <xdr:cNvSpPr txBox="1"/>
      </xdr:nvSpPr>
      <xdr:spPr>
        <a:xfrm>
          <a:off x="2443769" y="398708"/>
          <a:ext cx="126284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leanacresonline.com</a:t>
          </a:r>
        </a:p>
      </xdr:txBody>
    </xdr:sp>
    <xdr:clientData/>
  </xdr:oneCellAnchor>
  <xdr:oneCellAnchor>
    <xdr:from>
      <xdr:col>7</xdr:col>
      <xdr:colOff>1226242</xdr:colOff>
      <xdr:row>2</xdr:row>
      <xdr:rowOff>17708</xdr:rowOff>
    </xdr:from>
    <xdr:ext cx="1647823" cy="248851"/>
    <xdr:sp macro="" textlink="">
      <xdr:nvSpPr>
        <xdr:cNvPr id="10" name="TextBox 9">
          <a:hlinkClick xmlns:r="http://schemas.openxmlformats.org/officeDocument/2006/relationships" r:id="rId4" tooltip="Email Jim"/>
        </xdr:cNvPr>
        <xdr:cNvSpPr txBox="1"/>
      </xdr:nvSpPr>
      <xdr:spPr>
        <a:xfrm>
          <a:off x="11141767" y="398708"/>
          <a:ext cx="164782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000" b="0"/>
            <a:t>buckaroobowie@gmail.com</a:t>
          </a:r>
        </a:p>
      </xdr:txBody>
    </xdr:sp>
    <xdr:clientData/>
  </xdr:oneCellAnchor>
  <xdr:oneCellAnchor>
    <xdr:from>
      <xdr:col>1</xdr:col>
      <xdr:colOff>16565</xdr:colOff>
      <xdr:row>2</xdr:row>
      <xdr:rowOff>17708</xdr:rowOff>
    </xdr:from>
    <xdr:ext cx="1683923" cy="248851"/>
    <xdr:sp macro="" textlink="">
      <xdr:nvSpPr>
        <xdr:cNvPr id="11" name="TextBox 10"/>
        <xdr:cNvSpPr txBox="1"/>
      </xdr:nvSpPr>
      <xdr:spPr>
        <a:xfrm>
          <a:off x="130865" y="398708"/>
          <a:ext cx="168392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000">
              <a:solidFill>
                <a:sysClr val="windowText" lastClr="000000"/>
              </a:solidFill>
              <a:effectLst/>
              <a:latin typeface="+mn-lt"/>
              <a:ea typeface="+mn-ea"/>
              <a:cs typeface="+mn-cs"/>
            </a:rPr>
            <a:t>copyright © 2011 Jim Bowie </a:t>
          </a:r>
        </a:p>
      </xdr:txBody>
    </xdr:sp>
    <xdr:clientData/>
  </xdr:oneCellAnchor>
  <xdr:oneCellAnchor>
    <xdr:from>
      <xdr:col>3</xdr:col>
      <xdr:colOff>1401372</xdr:colOff>
      <xdr:row>2</xdr:row>
      <xdr:rowOff>17708</xdr:rowOff>
    </xdr:from>
    <xdr:ext cx="909416" cy="248851"/>
    <xdr:sp macro="" textlink="">
      <xdr:nvSpPr>
        <xdr:cNvPr id="12" name="TextBox 11">
          <a:hlinkClick xmlns:r="http://schemas.openxmlformats.org/officeDocument/2006/relationships" r:id="rId5" tooltip="Come on Backstage"/>
        </xdr:cNvPr>
        <xdr:cNvSpPr txBox="1"/>
      </xdr:nvSpPr>
      <xdr:spPr>
        <a:xfrm>
          <a:off x="3744522" y="398708"/>
          <a:ext cx="90941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roxtarinc.com</a:t>
          </a:r>
        </a:p>
      </xdr:txBody>
    </xdr:sp>
    <xdr:clientData/>
  </xdr:oneCellAnchor>
  <xdr:oneCellAnchor>
    <xdr:from>
      <xdr:col>3</xdr:col>
      <xdr:colOff>2348694</xdr:colOff>
      <xdr:row>2</xdr:row>
      <xdr:rowOff>17708</xdr:rowOff>
    </xdr:from>
    <xdr:ext cx="988091" cy="248851"/>
    <xdr:sp macro="" textlink="">
      <xdr:nvSpPr>
        <xdr:cNvPr id="13" name="TextBox 12">
          <a:hlinkClick xmlns:r="http://schemas.openxmlformats.org/officeDocument/2006/relationships" r:id="rId6" tooltip="Welcome to the Dojo"/>
        </xdr:cNvPr>
        <xdr:cNvSpPr txBox="1"/>
      </xdr:nvSpPr>
      <xdr:spPr>
        <a:xfrm>
          <a:off x="4691844" y="398708"/>
          <a:ext cx="98809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lsssamurai.com</a:t>
          </a:r>
        </a:p>
      </xdr:txBody>
    </xdr:sp>
    <xdr:clientData/>
  </xdr:oneCellAnchor>
  <xdr:twoCellAnchor>
    <xdr:from>
      <xdr:col>3</xdr:col>
      <xdr:colOff>4039481</xdr:colOff>
      <xdr:row>2</xdr:row>
      <xdr:rowOff>32494</xdr:rowOff>
    </xdr:from>
    <xdr:to>
      <xdr:col>3</xdr:col>
      <xdr:colOff>4259739</xdr:colOff>
      <xdr:row>3</xdr:row>
      <xdr:rowOff>61273</xdr:rowOff>
    </xdr:to>
    <xdr:pic>
      <xdr:nvPicPr>
        <xdr:cNvPr id="14" name="Picture 13">
          <a:hlinkClick xmlns:r="http://schemas.openxmlformats.org/officeDocument/2006/relationships" r:id="rId2" tooltip="Connect with Jim"/>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82631" y="413494"/>
          <a:ext cx="220258" cy="219279"/>
        </a:xfrm>
        <a:prstGeom prst="rect">
          <a:avLst/>
        </a:prstGeom>
      </xdr:spPr>
    </xdr:pic>
    <xdr:clientData/>
  </xdr:twoCellAnchor>
  <xdr:twoCellAnchor>
    <xdr:from>
      <xdr:col>7</xdr:col>
      <xdr:colOff>1028701</xdr:colOff>
      <xdr:row>2</xdr:row>
      <xdr:rowOff>22960</xdr:rowOff>
    </xdr:from>
    <xdr:to>
      <xdr:col>7</xdr:col>
      <xdr:colOff>1296611</xdr:colOff>
      <xdr:row>3</xdr:row>
      <xdr:rowOff>70807</xdr:rowOff>
    </xdr:to>
    <xdr:pic>
      <xdr:nvPicPr>
        <xdr:cNvPr id="15" name="Picture 14">
          <a:hlinkClick xmlns:r="http://schemas.openxmlformats.org/officeDocument/2006/relationships" r:id="rId8" tooltip="Connect with Jim"/>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44226" y="403960"/>
          <a:ext cx="267910" cy="238347"/>
        </a:xfrm>
        <a:prstGeom prst="rect">
          <a:avLst/>
        </a:prstGeom>
      </xdr:spPr>
    </xdr:pic>
    <xdr:clientData/>
  </xdr:twoCellAnchor>
  <xdr:twoCellAnchor>
    <xdr:from>
      <xdr:col>7</xdr:col>
      <xdr:colOff>780828</xdr:colOff>
      <xdr:row>2</xdr:row>
      <xdr:rowOff>22960</xdr:rowOff>
    </xdr:from>
    <xdr:to>
      <xdr:col>7</xdr:col>
      <xdr:colOff>1019175</xdr:colOff>
      <xdr:row>3</xdr:row>
      <xdr:rowOff>70807</xdr:rowOff>
    </xdr:to>
    <xdr:pic>
      <xdr:nvPicPr>
        <xdr:cNvPr id="16" name="Picture 15" descr="Icon-Gmail01909.png">
          <a:hlinkClick xmlns:r="http://schemas.openxmlformats.org/officeDocument/2006/relationships" r:id="rId10" tooltip="Email Jim"/>
        </xdr:cNvPr>
        <xdr:cNvPicPr>
          <a:picLocks noChangeAspect="1"/>
        </xdr:cNvPicPr>
      </xdr:nvPicPr>
      <xdr:blipFill>
        <a:blip xmlns:r="http://schemas.openxmlformats.org/officeDocument/2006/relationships" r:embed="rId11" cstate="print"/>
        <a:stretch>
          <a:fillRect/>
        </a:stretch>
      </xdr:blipFill>
      <xdr:spPr>
        <a:xfrm>
          <a:off x="10696353" y="403960"/>
          <a:ext cx="238347" cy="238347"/>
        </a:xfrm>
        <a:prstGeom prst="rect">
          <a:avLst/>
        </a:prstGeom>
      </xdr:spPr>
    </xdr:pic>
    <xdr:clientData/>
  </xdr:twoCellAnchor>
  <xdr:twoCellAnchor>
    <xdr:from>
      <xdr:col>6</xdr:col>
      <xdr:colOff>43481</xdr:colOff>
      <xdr:row>2</xdr:row>
      <xdr:rowOff>22960</xdr:rowOff>
    </xdr:from>
    <xdr:to>
      <xdr:col>6</xdr:col>
      <xdr:colOff>281828</xdr:colOff>
      <xdr:row>3</xdr:row>
      <xdr:rowOff>70807</xdr:rowOff>
    </xdr:to>
    <xdr:pic>
      <xdr:nvPicPr>
        <xdr:cNvPr id="17" name="Picture 16" descr="twittericon.png">
          <a:hlinkClick xmlns:r="http://schemas.openxmlformats.org/officeDocument/2006/relationships" r:id="rId12" tooltip="Follow Jim"/>
        </xdr:cNvPr>
        <xdr:cNvPicPr>
          <a:picLocks noChangeAspect="1"/>
        </xdr:cNvPicPr>
      </xdr:nvPicPr>
      <xdr:blipFill>
        <a:blip xmlns:r="http://schemas.openxmlformats.org/officeDocument/2006/relationships" r:embed="rId13" cstate="print"/>
        <a:stretch>
          <a:fillRect/>
        </a:stretch>
      </xdr:blipFill>
      <xdr:spPr>
        <a:xfrm>
          <a:off x="8530256" y="403960"/>
          <a:ext cx="238347" cy="238347"/>
        </a:xfrm>
        <a:prstGeom prst="rect">
          <a:avLst/>
        </a:prstGeom>
      </xdr:spPr>
    </xdr:pic>
    <xdr:clientData/>
  </xdr:twoCellAnchor>
  <xdr:twoCellAnchor editAs="oneCell">
    <xdr:from>
      <xdr:col>2</xdr:col>
      <xdr:colOff>1860178</xdr:colOff>
      <xdr:row>1</xdr:row>
      <xdr:rowOff>165790</xdr:rowOff>
    </xdr:from>
    <xdr:to>
      <xdr:col>3</xdr:col>
      <xdr:colOff>212664</xdr:colOff>
      <xdr:row>3</xdr:row>
      <xdr:rowOff>118476</xdr:rowOff>
    </xdr:to>
    <xdr:pic>
      <xdr:nvPicPr>
        <xdr:cNvPr id="18" name="Picture 17" descr="internet icon.png"/>
        <xdr:cNvPicPr>
          <a:picLocks noChangeAspect="1"/>
        </xdr:cNvPicPr>
      </xdr:nvPicPr>
      <xdr:blipFill>
        <a:blip xmlns:r="http://schemas.openxmlformats.org/officeDocument/2006/relationships" r:embed="rId14" cstate="print"/>
        <a:stretch>
          <a:fillRect/>
        </a:stretch>
      </xdr:blipFill>
      <xdr:spPr>
        <a:xfrm>
          <a:off x="2222128" y="356290"/>
          <a:ext cx="333686" cy="333686"/>
        </a:xfrm>
        <a:prstGeom prst="rect">
          <a:avLst/>
        </a:prstGeom>
      </xdr:spPr>
    </xdr:pic>
    <xdr:clientData/>
  </xdr:twoCellAnchor>
  <xdr:oneCellAnchor>
    <xdr:from>
      <xdr:col>6</xdr:col>
      <xdr:colOff>222536</xdr:colOff>
      <xdr:row>2</xdr:row>
      <xdr:rowOff>17708</xdr:rowOff>
    </xdr:from>
    <xdr:ext cx="988156" cy="248851"/>
    <xdr:sp macro="" textlink="">
      <xdr:nvSpPr>
        <xdr:cNvPr id="19" name="TextBox 18">
          <a:hlinkClick xmlns:r="http://schemas.openxmlformats.org/officeDocument/2006/relationships" r:id="rId12" tooltip="Follow Jim on Twitter"/>
        </xdr:cNvPr>
        <xdr:cNvSpPr txBox="1"/>
      </xdr:nvSpPr>
      <xdr:spPr>
        <a:xfrm>
          <a:off x="8709311" y="398708"/>
          <a:ext cx="9881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@TheJimBowie</a:t>
          </a:r>
        </a:p>
      </xdr:txBody>
    </xdr:sp>
    <xdr:clientData/>
  </xdr:oneCellAnchor>
  <xdr:twoCellAnchor>
    <xdr:from>
      <xdr:col>1</xdr:col>
      <xdr:colOff>16565</xdr:colOff>
      <xdr:row>0</xdr:row>
      <xdr:rowOff>85257</xdr:rowOff>
    </xdr:from>
    <xdr:to>
      <xdr:col>9</xdr:col>
      <xdr:colOff>16565</xdr:colOff>
      <xdr:row>1</xdr:row>
      <xdr:rowOff>117194</xdr:rowOff>
    </xdr:to>
    <xdr:sp macro="" textlink="">
      <xdr:nvSpPr>
        <xdr:cNvPr id="20" name="Snip Same Side Corner Rectangle 19"/>
        <xdr:cNvSpPr/>
      </xdr:nvSpPr>
      <xdr:spPr>
        <a:xfrm>
          <a:off x="130865" y="85257"/>
          <a:ext cx="12658725" cy="222437"/>
        </a:xfrm>
        <a:prstGeom prst="snip2SameRect">
          <a:avLst>
            <a:gd name="adj1" fmla="val 42338"/>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SCORING GUIDE</a:t>
          </a:r>
        </a:p>
      </xdr:txBody>
    </xdr:sp>
    <xdr:clientData/>
  </xdr:twoCellAnchor>
  <xdr:oneCellAnchor>
    <xdr:from>
      <xdr:col>0</xdr:col>
      <xdr:colOff>67234</xdr:colOff>
      <xdr:row>4</xdr:row>
      <xdr:rowOff>179294</xdr:rowOff>
    </xdr:from>
    <xdr:ext cx="1633845" cy="264560"/>
    <xdr:sp macro="" textlink="">
      <xdr:nvSpPr>
        <xdr:cNvPr id="21" name="TextBox 20">
          <a:hlinkClick xmlns:r="http://schemas.openxmlformats.org/officeDocument/2006/relationships" r:id="rId15" tooltip="check out the how to"/>
        </xdr:cNvPr>
        <xdr:cNvSpPr txBox="1"/>
      </xdr:nvSpPr>
      <xdr:spPr>
        <a:xfrm>
          <a:off x="67234" y="1143000"/>
          <a:ext cx="16338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lumMod val="65000"/>
                  <a:lumOff val="35000"/>
                </a:schemeClr>
              </a:solidFill>
            </a:rPr>
            <a:t>click here for instructions</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4237077</xdr:colOff>
      <xdr:row>2</xdr:row>
      <xdr:rowOff>32894</xdr:rowOff>
    </xdr:from>
    <xdr:ext cx="963212" cy="248851"/>
    <xdr:sp macro="" textlink="">
      <xdr:nvSpPr>
        <xdr:cNvPr id="19" name="TextBox 18">
          <a:hlinkClick xmlns:r="http://schemas.openxmlformats.org/officeDocument/2006/relationships" r:id="rId1" tooltip="Connect with Jim on LinkedIn"/>
        </xdr:cNvPr>
        <xdr:cNvSpPr txBox="1"/>
      </xdr:nvSpPr>
      <xdr:spPr>
        <a:xfrm>
          <a:off x="6170652" y="413894"/>
          <a:ext cx="96321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jim-bowie.com</a:t>
          </a:r>
        </a:p>
      </xdr:txBody>
    </xdr:sp>
    <xdr:clientData/>
  </xdr:oneCellAnchor>
  <xdr:oneCellAnchor>
    <xdr:from>
      <xdr:col>3</xdr:col>
      <xdr:colOff>297842</xdr:colOff>
      <xdr:row>2</xdr:row>
      <xdr:rowOff>32894</xdr:rowOff>
    </xdr:from>
    <xdr:ext cx="1262846" cy="248851"/>
    <xdr:sp macro="" textlink="">
      <xdr:nvSpPr>
        <xdr:cNvPr id="21" name="TextBox 20">
          <a:hlinkClick xmlns:r="http://schemas.openxmlformats.org/officeDocument/2006/relationships" r:id="rId2" tooltip="Visit the Tool Shed"/>
        </xdr:cNvPr>
        <xdr:cNvSpPr txBox="1"/>
      </xdr:nvSpPr>
      <xdr:spPr>
        <a:xfrm>
          <a:off x="2231417" y="413894"/>
          <a:ext cx="126284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leanacresonline.com</a:t>
          </a:r>
        </a:p>
      </xdr:txBody>
    </xdr:sp>
    <xdr:clientData/>
  </xdr:oneCellAnchor>
  <xdr:oneCellAnchor>
    <xdr:from>
      <xdr:col>11</xdr:col>
      <xdr:colOff>222234</xdr:colOff>
      <xdr:row>2</xdr:row>
      <xdr:rowOff>32894</xdr:rowOff>
    </xdr:from>
    <xdr:ext cx="1647823" cy="248851"/>
    <xdr:sp macro="" textlink="">
      <xdr:nvSpPr>
        <xdr:cNvPr id="22" name="TextBox 21">
          <a:hlinkClick xmlns:r="http://schemas.openxmlformats.org/officeDocument/2006/relationships" r:id="rId3" tooltip="Email Jim"/>
        </xdr:cNvPr>
        <xdr:cNvSpPr txBox="1"/>
      </xdr:nvSpPr>
      <xdr:spPr>
        <a:xfrm>
          <a:off x="9661509" y="413894"/>
          <a:ext cx="164782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000" b="0"/>
            <a:t>buckaroobowie@gmail.com</a:t>
          </a:r>
        </a:p>
      </xdr:txBody>
    </xdr:sp>
    <xdr:clientData/>
  </xdr:oneCellAnchor>
  <xdr:oneCellAnchor>
    <xdr:from>
      <xdr:col>2</xdr:col>
      <xdr:colOff>1025245</xdr:colOff>
      <xdr:row>6</xdr:row>
      <xdr:rowOff>447675</xdr:rowOff>
    </xdr:from>
    <xdr:ext cx="1942584" cy="264560"/>
    <xdr:sp macro="" textlink="">
      <xdr:nvSpPr>
        <xdr:cNvPr id="3" name="TextBox 2">
          <a:hlinkClick xmlns:r="http://schemas.openxmlformats.org/officeDocument/2006/relationships" r:id="rId4" tooltip="access the scoring guide"/>
        </xdr:cNvPr>
        <xdr:cNvSpPr txBox="1"/>
      </xdr:nvSpPr>
      <xdr:spPr>
        <a:xfrm>
          <a:off x="1882495" y="3190875"/>
          <a:ext cx="19425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a:solidFill>
                <a:schemeClr val="tx1">
                  <a:lumMod val="65000"/>
                  <a:lumOff val="35000"/>
                </a:schemeClr>
              </a:solidFill>
            </a:rPr>
            <a:t>click here for the scoring guide</a:t>
          </a:r>
        </a:p>
      </xdr:txBody>
    </xdr:sp>
    <xdr:clientData/>
  </xdr:oneCellAnchor>
  <xdr:oneCellAnchor>
    <xdr:from>
      <xdr:col>0</xdr:col>
      <xdr:colOff>171450</xdr:colOff>
      <xdr:row>6</xdr:row>
      <xdr:rowOff>447675</xdr:rowOff>
    </xdr:from>
    <xdr:ext cx="1633845" cy="264560"/>
    <xdr:sp macro="" textlink="">
      <xdr:nvSpPr>
        <xdr:cNvPr id="4" name="TextBox 3">
          <a:hlinkClick xmlns:r="http://schemas.openxmlformats.org/officeDocument/2006/relationships" r:id="rId5" tooltip="check out the how to"/>
        </xdr:cNvPr>
        <xdr:cNvSpPr txBox="1"/>
      </xdr:nvSpPr>
      <xdr:spPr>
        <a:xfrm>
          <a:off x="171450" y="3190875"/>
          <a:ext cx="16338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lumMod val="65000"/>
                  <a:lumOff val="35000"/>
                </a:schemeClr>
              </a:solidFill>
            </a:rPr>
            <a:t>click here for instructions</a:t>
          </a:r>
        </a:p>
      </xdr:txBody>
    </xdr:sp>
    <xdr:clientData/>
  </xdr:oneCellAnchor>
  <xdr:oneCellAnchor>
    <xdr:from>
      <xdr:col>0</xdr:col>
      <xdr:colOff>171450</xdr:colOff>
      <xdr:row>2</xdr:row>
      <xdr:rowOff>32894</xdr:rowOff>
    </xdr:from>
    <xdr:ext cx="1683923" cy="248851"/>
    <xdr:sp macro="" textlink="">
      <xdr:nvSpPr>
        <xdr:cNvPr id="15" name="TextBox 14"/>
        <xdr:cNvSpPr txBox="1"/>
      </xdr:nvSpPr>
      <xdr:spPr>
        <a:xfrm>
          <a:off x="171450" y="413894"/>
          <a:ext cx="168392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000">
              <a:solidFill>
                <a:sysClr val="windowText" lastClr="000000"/>
              </a:solidFill>
              <a:effectLst/>
              <a:latin typeface="+mn-lt"/>
              <a:ea typeface="+mn-ea"/>
              <a:cs typeface="+mn-cs"/>
            </a:rPr>
            <a:t>copyright © 2011 Jim Bowie </a:t>
          </a:r>
        </a:p>
      </xdr:txBody>
    </xdr:sp>
    <xdr:clientData/>
  </xdr:oneCellAnchor>
  <xdr:twoCellAnchor editAs="oneCell">
    <xdr:from>
      <xdr:col>1</xdr:col>
      <xdr:colOff>0</xdr:colOff>
      <xdr:row>4</xdr:row>
      <xdr:rowOff>63002</xdr:rowOff>
    </xdr:from>
    <xdr:to>
      <xdr:col>2</xdr:col>
      <xdr:colOff>417195</xdr:colOff>
      <xdr:row>5</xdr:row>
      <xdr:rowOff>1328146</xdr:rowOff>
    </xdr:to>
    <xdr:pic>
      <xdr:nvPicPr>
        <xdr:cNvPr id="16" name="Picture 15">
          <a:hlinkClick xmlns:r="http://schemas.openxmlformats.org/officeDocument/2006/relationships" r:id="rId6" tooltip="find out more about lean acres"/>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834527"/>
          <a:ext cx="1026795" cy="1465169"/>
        </a:xfrm>
        <a:prstGeom prst="rect">
          <a:avLst/>
        </a:prstGeom>
        <a:ln w="31750">
          <a:solidFill>
            <a:schemeClr val="bg1"/>
          </a:solidFill>
        </a:ln>
      </xdr:spPr>
    </xdr:pic>
    <xdr:clientData/>
  </xdr:twoCellAnchor>
  <xdr:twoCellAnchor editAs="oneCell">
    <xdr:from>
      <xdr:col>3</xdr:col>
      <xdr:colOff>2193</xdr:colOff>
      <xdr:row>5</xdr:row>
      <xdr:rowOff>1485899</xdr:rowOff>
    </xdr:from>
    <xdr:to>
      <xdr:col>3</xdr:col>
      <xdr:colOff>2221717</xdr:colOff>
      <xdr:row>6</xdr:row>
      <xdr:rowOff>352424</xdr:rowOff>
    </xdr:to>
    <xdr:pic>
      <xdr:nvPicPr>
        <xdr:cNvPr id="11" name="Picture 10">
          <a:hlinkClick xmlns:r="http://schemas.openxmlformats.org/officeDocument/2006/relationships" r:id="rId8" tooltip="learn about the lean six sigma samurai® now"/>
        </xdr:cNvPr>
        <xdr:cNvPicPr>
          <a:picLocks noChangeAspect="1"/>
        </xdr:cNvPicPr>
      </xdr:nvPicPr>
      <xdr:blipFill>
        <a:blip xmlns:r="http://schemas.openxmlformats.org/officeDocument/2006/relationships" r:embed="rId9"/>
        <a:stretch>
          <a:fillRect/>
        </a:stretch>
      </xdr:blipFill>
      <xdr:spPr>
        <a:xfrm>
          <a:off x="1935768" y="2447924"/>
          <a:ext cx="2219524" cy="647700"/>
        </a:xfrm>
        <a:prstGeom prst="rect">
          <a:avLst/>
        </a:prstGeom>
      </xdr:spPr>
    </xdr:pic>
    <xdr:clientData/>
  </xdr:twoCellAnchor>
  <xdr:twoCellAnchor editAs="oneCell">
    <xdr:from>
      <xdr:col>1</xdr:col>
      <xdr:colOff>0</xdr:colOff>
      <xdr:row>5</xdr:row>
      <xdr:rowOff>1485899</xdr:rowOff>
    </xdr:from>
    <xdr:to>
      <xdr:col>2</xdr:col>
      <xdr:colOff>718581</xdr:colOff>
      <xdr:row>6</xdr:row>
      <xdr:rowOff>342899</xdr:rowOff>
    </xdr:to>
    <xdr:pic>
      <xdr:nvPicPr>
        <xdr:cNvPr id="12" name="Picture 11">
          <a:hlinkClick xmlns:r="http://schemas.openxmlformats.org/officeDocument/2006/relationships" r:id="rId10" tooltip="go to roxtar.com"/>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2447924"/>
          <a:ext cx="1328181" cy="638175"/>
        </a:xfrm>
        <a:prstGeom prst="rect">
          <a:avLst/>
        </a:prstGeom>
      </xdr:spPr>
    </xdr:pic>
    <xdr:clientData/>
  </xdr:twoCellAnchor>
  <xdr:oneCellAnchor>
    <xdr:from>
      <xdr:col>3</xdr:col>
      <xdr:colOff>1598595</xdr:colOff>
      <xdr:row>2</xdr:row>
      <xdr:rowOff>32894</xdr:rowOff>
    </xdr:from>
    <xdr:ext cx="909416" cy="248851"/>
    <xdr:sp macro="" textlink="">
      <xdr:nvSpPr>
        <xdr:cNvPr id="17" name="TextBox 16">
          <a:hlinkClick xmlns:r="http://schemas.openxmlformats.org/officeDocument/2006/relationships" r:id="rId10" tooltip="Come on Backstage"/>
        </xdr:cNvPr>
        <xdr:cNvSpPr txBox="1"/>
      </xdr:nvSpPr>
      <xdr:spPr>
        <a:xfrm>
          <a:off x="3532170" y="413894"/>
          <a:ext cx="90941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roxtarinc.com</a:t>
          </a:r>
        </a:p>
      </xdr:txBody>
    </xdr:sp>
    <xdr:clientData/>
  </xdr:oneCellAnchor>
  <xdr:oneCellAnchor>
    <xdr:from>
      <xdr:col>3</xdr:col>
      <xdr:colOff>2545917</xdr:colOff>
      <xdr:row>2</xdr:row>
      <xdr:rowOff>32894</xdr:rowOff>
    </xdr:from>
    <xdr:ext cx="988091" cy="248851"/>
    <xdr:sp macro="" textlink="">
      <xdr:nvSpPr>
        <xdr:cNvPr id="18" name="TextBox 17">
          <a:hlinkClick xmlns:r="http://schemas.openxmlformats.org/officeDocument/2006/relationships" r:id="rId12" tooltip="Welcome to the Dojo"/>
        </xdr:cNvPr>
        <xdr:cNvSpPr txBox="1"/>
      </xdr:nvSpPr>
      <xdr:spPr>
        <a:xfrm>
          <a:off x="4479492" y="413894"/>
          <a:ext cx="98809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0"/>
            <a:t>lsssamurai.com</a:t>
          </a:r>
        </a:p>
      </xdr:txBody>
    </xdr:sp>
    <xdr:clientData/>
  </xdr:oneCellAnchor>
  <xdr:twoCellAnchor>
    <xdr:from>
      <xdr:col>3</xdr:col>
      <xdr:colOff>4046204</xdr:colOff>
      <xdr:row>2</xdr:row>
      <xdr:rowOff>47680</xdr:rowOff>
    </xdr:from>
    <xdr:to>
      <xdr:col>3</xdr:col>
      <xdr:colOff>4266462</xdr:colOff>
      <xdr:row>3</xdr:row>
      <xdr:rowOff>76459</xdr:rowOff>
    </xdr:to>
    <xdr:pic>
      <xdr:nvPicPr>
        <xdr:cNvPr id="23" name="Picture 22">
          <a:hlinkClick xmlns:r="http://schemas.openxmlformats.org/officeDocument/2006/relationships" r:id="rId1" tooltip="Connect with Jim"/>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79779" y="428680"/>
          <a:ext cx="220258" cy="219279"/>
        </a:xfrm>
        <a:prstGeom prst="rect">
          <a:avLst/>
        </a:prstGeom>
      </xdr:spPr>
    </xdr:pic>
    <xdr:clientData/>
  </xdr:twoCellAnchor>
  <xdr:twoCellAnchor>
    <xdr:from>
      <xdr:col>11</xdr:col>
      <xdr:colOff>28576</xdr:colOff>
      <xdr:row>2</xdr:row>
      <xdr:rowOff>38146</xdr:rowOff>
    </xdr:from>
    <xdr:to>
      <xdr:col>12</xdr:col>
      <xdr:colOff>1211</xdr:colOff>
      <xdr:row>3</xdr:row>
      <xdr:rowOff>85993</xdr:rowOff>
    </xdr:to>
    <xdr:pic>
      <xdr:nvPicPr>
        <xdr:cNvPr id="24" name="Picture 23">
          <a:hlinkClick xmlns:r="http://schemas.openxmlformats.org/officeDocument/2006/relationships" r:id="rId14" tooltip="Connect with Jim"/>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467851" y="419146"/>
          <a:ext cx="267910" cy="238347"/>
        </a:xfrm>
        <a:prstGeom prst="rect">
          <a:avLst/>
        </a:prstGeom>
      </xdr:spPr>
    </xdr:pic>
    <xdr:clientData/>
  </xdr:twoCellAnchor>
  <xdr:twoCellAnchor>
    <xdr:from>
      <xdr:col>10</xdr:col>
      <xdr:colOff>75978</xdr:colOff>
      <xdr:row>2</xdr:row>
      <xdr:rowOff>38146</xdr:rowOff>
    </xdr:from>
    <xdr:to>
      <xdr:col>11</xdr:col>
      <xdr:colOff>19050</xdr:colOff>
      <xdr:row>3</xdr:row>
      <xdr:rowOff>85993</xdr:rowOff>
    </xdr:to>
    <xdr:pic>
      <xdr:nvPicPr>
        <xdr:cNvPr id="25" name="Picture 24" descr="Icon-Gmail01909.png">
          <a:hlinkClick xmlns:r="http://schemas.openxmlformats.org/officeDocument/2006/relationships" r:id="rId16" tooltip="Email Jim"/>
        </xdr:cNvPr>
        <xdr:cNvPicPr>
          <a:picLocks noChangeAspect="1"/>
        </xdr:cNvPicPr>
      </xdr:nvPicPr>
      <xdr:blipFill>
        <a:blip xmlns:r="http://schemas.openxmlformats.org/officeDocument/2006/relationships" r:embed="rId17" cstate="print"/>
        <a:stretch>
          <a:fillRect/>
        </a:stretch>
      </xdr:blipFill>
      <xdr:spPr>
        <a:xfrm>
          <a:off x="9219978" y="419146"/>
          <a:ext cx="238347" cy="238347"/>
        </a:xfrm>
        <a:prstGeom prst="rect">
          <a:avLst/>
        </a:prstGeom>
      </xdr:spPr>
    </xdr:pic>
    <xdr:clientData/>
  </xdr:twoCellAnchor>
  <xdr:twoCellAnchor>
    <xdr:from>
      <xdr:col>5</xdr:col>
      <xdr:colOff>409353</xdr:colOff>
      <xdr:row>2</xdr:row>
      <xdr:rowOff>38146</xdr:rowOff>
    </xdr:from>
    <xdr:to>
      <xdr:col>6</xdr:col>
      <xdr:colOff>85725</xdr:colOff>
      <xdr:row>3</xdr:row>
      <xdr:rowOff>85993</xdr:rowOff>
    </xdr:to>
    <xdr:pic>
      <xdr:nvPicPr>
        <xdr:cNvPr id="26" name="Picture 25" descr="twittericon.png">
          <a:hlinkClick xmlns:r="http://schemas.openxmlformats.org/officeDocument/2006/relationships" r:id="rId18" tooltip="Follow Jim"/>
        </xdr:cNvPr>
        <xdr:cNvPicPr>
          <a:picLocks noChangeAspect="1"/>
        </xdr:cNvPicPr>
      </xdr:nvPicPr>
      <xdr:blipFill>
        <a:blip xmlns:r="http://schemas.openxmlformats.org/officeDocument/2006/relationships" r:embed="rId19" cstate="print"/>
        <a:stretch>
          <a:fillRect/>
        </a:stretch>
      </xdr:blipFill>
      <xdr:spPr>
        <a:xfrm>
          <a:off x="7543578" y="419146"/>
          <a:ext cx="238347" cy="238347"/>
        </a:xfrm>
        <a:prstGeom prst="rect">
          <a:avLst/>
        </a:prstGeom>
      </xdr:spPr>
    </xdr:pic>
    <xdr:clientData/>
  </xdr:twoCellAnchor>
  <xdr:twoCellAnchor editAs="oneCell">
    <xdr:from>
      <xdr:col>3</xdr:col>
      <xdr:colOff>76201</xdr:colOff>
      <xdr:row>1</xdr:row>
      <xdr:rowOff>180976</xdr:rowOff>
    </xdr:from>
    <xdr:to>
      <xdr:col>3</xdr:col>
      <xdr:colOff>409887</xdr:colOff>
      <xdr:row>3</xdr:row>
      <xdr:rowOff>133662</xdr:rowOff>
    </xdr:to>
    <xdr:pic>
      <xdr:nvPicPr>
        <xdr:cNvPr id="27" name="Picture 26" descr="internet icon.png"/>
        <xdr:cNvPicPr>
          <a:picLocks noChangeAspect="1"/>
        </xdr:cNvPicPr>
      </xdr:nvPicPr>
      <xdr:blipFill>
        <a:blip xmlns:r="http://schemas.openxmlformats.org/officeDocument/2006/relationships" r:embed="rId20" cstate="print"/>
        <a:stretch>
          <a:fillRect/>
        </a:stretch>
      </xdr:blipFill>
      <xdr:spPr>
        <a:xfrm>
          <a:off x="2009776" y="371476"/>
          <a:ext cx="333686" cy="333686"/>
        </a:xfrm>
        <a:prstGeom prst="rect">
          <a:avLst/>
        </a:prstGeom>
      </xdr:spPr>
    </xdr:pic>
    <xdr:clientData/>
  </xdr:twoCellAnchor>
  <xdr:oneCellAnchor>
    <xdr:from>
      <xdr:col>6</xdr:col>
      <xdr:colOff>26433</xdr:colOff>
      <xdr:row>2</xdr:row>
      <xdr:rowOff>32894</xdr:rowOff>
    </xdr:from>
    <xdr:ext cx="988156" cy="248851"/>
    <xdr:sp macro="" textlink="">
      <xdr:nvSpPr>
        <xdr:cNvPr id="2" name="TextBox 1">
          <a:hlinkClick xmlns:r="http://schemas.openxmlformats.org/officeDocument/2006/relationships" r:id="rId18" tooltip="Follow Jim on Twitter"/>
        </xdr:cNvPr>
        <xdr:cNvSpPr txBox="1"/>
      </xdr:nvSpPr>
      <xdr:spPr>
        <a:xfrm>
          <a:off x="7722633" y="413894"/>
          <a:ext cx="9881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@TheJimBowie</a:t>
          </a:r>
        </a:p>
      </xdr:txBody>
    </xdr:sp>
    <xdr:clientData/>
  </xdr:oneCellAnchor>
  <xdr:twoCellAnchor>
    <xdr:from>
      <xdr:col>1</xdr:col>
      <xdr:colOff>0</xdr:colOff>
      <xdr:row>0</xdr:row>
      <xdr:rowOff>116599</xdr:rowOff>
    </xdr:from>
    <xdr:to>
      <xdr:col>17</xdr:col>
      <xdr:colOff>9524</xdr:colOff>
      <xdr:row>1</xdr:row>
      <xdr:rowOff>145555</xdr:rowOff>
    </xdr:to>
    <xdr:sp macro="" textlink="">
      <xdr:nvSpPr>
        <xdr:cNvPr id="5" name="Snip Same Side Corner Rectangle 4"/>
        <xdr:cNvSpPr/>
      </xdr:nvSpPr>
      <xdr:spPr>
        <a:xfrm>
          <a:off x="247650" y="116599"/>
          <a:ext cx="10972799" cy="219456"/>
        </a:xfrm>
        <a:prstGeom prst="snip2SameRect">
          <a:avLst>
            <a:gd name="adj1" fmla="val 42338"/>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PROJECT PRIORITIZATION MATRIX &amp;</a:t>
          </a:r>
          <a:r>
            <a:rPr lang="en-US" sz="1100" b="1" baseline="0"/>
            <a:t> ASSORTED CHARTS</a:t>
          </a:r>
          <a:endParaRPr lang="en-US" sz="1100" b="1"/>
        </a:p>
      </xdr:txBody>
    </xdr:sp>
    <xdr:clientData/>
  </xdr:twoCellAnchor>
  <xdr:twoCellAnchor>
    <xdr:from>
      <xdr:col>2</xdr:col>
      <xdr:colOff>523875</xdr:colOff>
      <xdr:row>4</xdr:row>
      <xdr:rowOff>47625</xdr:rowOff>
    </xdr:from>
    <xdr:to>
      <xdr:col>3</xdr:col>
      <xdr:colOff>819150</xdr:colOff>
      <xdr:row>5</xdr:row>
      <xdr:rowOff>1353047</xdr:rowOff>
    </xdr:to>
    <xdr:sp macro="" textlink="">
      <xdr:nvSpPr>
        <xdr:cNvPr id="29" name="TextBox 7"/>
        <xdr:cNvSpPr txBox="1"/>
      </xdr:nvSpPr>
      <xdr:spPr>
        <a:xfrm>
          <a:off x="1381125" y="819150"/>
          <a:ext cx="1371600" cy="14959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spcAft>
              <a:spcPts val="600"/>
            </a:spcAft>
          </a:pPr>
          <a:r>
            <a:rPr lang="en-US" sz="1400" b="1"/>
            <a:t>Paperback</a:t>
          </a:r>
        </a:p>
        <a:p>
          <a:pPr algn="just">
            <a:spcAft>
              <a:spcPts val="600"/>
            </a:spcAft>
          </a:pPr>
          <a:r>
            <a:rPr lang="en-US" sz="1400" b="1"/>
            <a:t>Kindle</a:t>
          </a:r>
        </a:p>
        <a:p>
          <a:pPr algn="just">
            <a:spcAft>
              <a:spcPts val="600"/>
            </a:spcAft>
          </a:pPr>
          <a:r>
            <a:rPr lang="en-US" sz="1400" b="1"/>
            <a:t>e-Book</a:t>
          </a:r>
        </a:p>
        <a:p>
          <a:pPr algn="just">
            <a:spcAft>
              <a:spcPts val="600"/>
            </a:spcAft>
          </a:pPr>
          <a:r>
            <a:rPr lang="en-US" sz="1400" b="1"/>
            <a:t>i-Book</a:t>
          </a:r>
        </a:p>
        <a:p>
          <a:pPr algn="just">
            <a:spcAft>
              <a:spcPts val="600"/>
            </a:spcAft>
          </a:pPr>
          <a:r>
            <a:rPr lang="en-US" sz="1400" b="1"/>
            <a:t>Google Book</a:t>
          </a:r>
        </a:p>
      </xdr:txBody>
    </xdr:sp>
    <xdr:clientData/>
  </xdr:twoCellAnchor>
  <xdr:twoCellAnchor>
    <xdr:from>
      <xdr:col>2</xdr:col>
      <xdr:colOff>495300</xdr:colOff>
      <xdr:row>4</xdr:row>
      <xdr:rowOff>64066</xdr:rowOff>
    </xdr:from>
    <xdr:to>
      <xdr:col>2</xdr:col>
      <xdr:colOff>495300</xdr:colOff>
      <xdr:row>5</xdr:row>
      <xdr:rowOff>1336606</xdr:rowOff>
    </xdr:to>
    <xdr:cxnSp macro="">
      <xdr:nvCxnSpPr>
        <xdr:cNvPr id="30" name="Straight Connector 29"/>
        <xdr:cNvCxnSpPr/>
      </xdr:nvCxnSpPr>
      <xdr:spPr>
        <a:xfrm>
          <a:off x="1352550" y="835591"/>
          <a:ext cx="0" cy="146304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47624</xdr:colOff>
      <xdr:row>6</xdr:row>
      <xdr:rowOff>666751</xdr:rowOff>
    </xdr:from>
    <xdr:to>
      <xdr:col>22</xdr:col>
      <xdr:colOff>33618</xdr:colOff>
      <xdr:row>58</xdr:row>
      <xdr:rowOff>133350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17</xdr:col>
      <xdr:colOff>145827</xdr:colOff>
      <xdr:row>6</xdr:row>
      <xdr:rowOff>20724</xdr:rowOff>
    </xdr:from>
    <xdr:ext cx="1459823" cy="264560"/>
    <xdr:sp macro="" textlink="">
      <xdr:nvSpPr>
        <xdr:cNvPr id="9" name="TextBox 8"/>
        <xdr:cNvSpPr txBox="1"/>
      </xdr:nvSpPr>
      <xdr:spPr>
        <a:xfrm>
          <a:off x="11356752" y="2773449"/>
          <a:ext cx="14598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1100" b="1"/>
            <a:t>norm combined score</a:t>
          </a:r>
        </a:p>
      </xdr:txBody>
    </xdr:sp>
    <xdr:clientData/>
  </xdr:oneCellAnchor>
  <xdr:twoCellAnchor>
    <xdr:from>
      <xdr:col>18</xdr:col>
      <xdr:colOff>85877</xdr:colOff>
      <xdr:row>6</xdr:row>
      <xdr:rowOff>400651</xdr:rowOff>
    </xdr:from>
    <xdr:to>
      <xdr:col>18</xdr:col>
      <xdr:colOff>543077</xdr:colOff>
      <xdr:row>6</xdr:row>
      <xdr:rowOff>400651</xdr:rowOff>
    </xdr:to>
    <xdr:cxnSp macro="">
      <xdr:nvCxnSpPr>
        <xdr:cNvPr id="47" name="Straight Connector 46"/>
        <xdr:cNvCxnSpPr/>
      </xdr:nvCxnSpPr>
      <xdr:spPr>
        <a:xfrm rot="16200000">
          <a:off x="11722065" y="2917492"/>
          <a:ext cx="0" cy="457200"/>
        </a:xfrm>
        <a:prstGeom prst="line">
          <a:avLst/>
        </a:prstGeom>
        <a:ln w="19050">
          <a:solidFill>
            <a:schemeClr val="accent4">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85877</xdr:colOff>
      <xdr:row>6</xdr:row>
      <xdr:rowOff>591151</xdr:rowOff>
    </xdr:from>
    <xdr:to>
      <xdr:col>18</xdr:col>
      <xdr:colOff>543077</xdr:colOff>
      <xdr:row>6</xdr:row>
      <xdr:rowOff>591151</xdr:rowOff>
    </xdr:to>
    <xdr:cxnSp macro="">
      <xdr:nvCxnSpPr>
        <xdr:cNvPr id="48" name="Straight Connector 47"/>
        <xdr:cNvCxnSpPr/>
      </xdr:nvCxnSpPr>
      <xdr:spPr>
        <a:xfrm rot="16200000">
          <a:off x="11722065" y="3107992"/>
          <a:ext cx="0" cy="457200"/>
        </a:xfrm>
        <a:prstGeom prst="line">
          <a:avLst/>
        </a:prstGeom>
        <a:ln w="19050">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0</xdr:colOff>
      <xdr:row>6</xdr:row>
      <xdr:rowOff>276225</xdr:rowOff>
    </xdr:from>
    <xdr:ext cx="777329" cy="248851"/>
    <xdr:sp macro="" textlink="">
      <xdr:nvSpPr>
        <xdr:cNvPr id="49" name="TextBox 48"/>
        <xdr:cNvSpPr txBox="1"/>
      </xdr:nvSpPr>
      <xdr:spPr>
        <a:xfrm>
          <a:off x="12096750" y="3019425"/>
          <a:ext cx="77732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median ncs</a:t>
          </a:r>
        </a:p>
      </xdr:txBody>
    </xdr:sp>
    <xdr:clientData/>
  </xdr:oneCellAnchor>
  <xdr:oneCellAnchor>
    <xdr:from>
      <xdr:col>19</xdr:col>
      <xdr:colOff>0</xdr:colOff>
      <xdr:row>6</xdr:row>
      <xdr:rowOff>466725</xdr:rowOff>
    </xdr:from>
    <xdr:ext cx="701602" cy="248851"/>
    <xdr:sp macro="" textlink="">
      <xdr:nvSpPr>
        <xdr:cNvPr id="50" name="TextBox 49"/>
        <xdr:cNvSpPr txBox="1"/>
      </xdr:nvSpPr>
      <xdr:spPr>
        <a:xfrm>
          <a:off x="12096750" y="3209925"/>
          <a:ext cx="70160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target ncs</a:t>
          </a:r>
        </a:p>
      </xdr:txBody>
    </xdr:sp>
    <xdr:clientData/>
  </xdr:oneCellAnchor>
  <mc:AlternateContent xmlns:mc="http://schemas.openxmlformats.org/markup-compatibility/2006">
    <mc:Choice xmlns:a14="http://schemas.microsoft.com/office/drawing/2010/main" Requires="a14">
      <xdr:twoCellAnchor editAs="oneCell">
        <xdr:from>
          <xdr:col>18</xdr:col>
          <xdr:colOff>47625</xdr:colOff>
          <xdr:row>5</xdr:row>
          <xdr:rowOff>495300</xdr:rowOff>
        </xdr:from>
        <xdr:to>
          <xdr:col>20</xdr:col>
          <xdr:colOff>466725</xdr:colOff>
          <xdr:row>5</xdr:row>
          <xdr:rowOff>714375</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top X ranked projects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xdr:row>
          <xdr:rowOff>771525</xdr:rowOff>
        </xdr:from>
        <xdr:to>
          <xdr:col>21</xdr:col>
          <xdr:colOff>9525</xdr:colOff>
          <xdr:row>5</xdr:row>
          <xdr:rowOff>981075</xdr:rowOff>
        </xdr:to>
        <xdr:sp macro="" textlink="">
          <xdr:nvSpPr>
            <xdr:cNvPr id="5123" name="Option Button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target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xdr:row>
          <xdr:rowOff>1047750</xdr:rowOff>
        </xdr:from>
        <xdr:to>
          <xdr:col>20</xdr:col>
          <xdr:colOff>276225</xdr:colOff>
          <xdr:row>5</xdr:row>
          <xdr:rowOff>1257300</xdr:rowOff>
        </xdr:to>
        <xdr:sp macro="" textlink="">
          <xdr:nvSpPr>
            <xdr:cNvPr id="5124" name="Option Button 4" hidden="1">
              <a:extLst>
                <a:ext uri="{63B3BB69-23CF-44E3-9099-C40C66FF867C}">
                  <a14:compatExt spid="_x0000_s5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median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xdr:row>
          <xdr:rowOff>1314450</xdr:rowOff>
        </xdr:from>
        <xdr:to>
          <xdr:col>20</xdr:col>
          <xdr:colOff>276225</xdr:colOff>
          <xdr:row>5</xdr:row>
          <xdr:rowOff>1524000</xdr:rowOff>
        </xdr:to>
        <xdr:sp macro="" textlink="">
          <xdr:nvSpPr>
            <xdr:cNvPr id="5126" name="Option Button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highlights</a:t>
              </a:r>
              <a:endParaRPr lang="en-US"/>
            </a:p>
          </xdr:txBody>
        </xdr:sp>
        <xdr:clientData/>
      </xdr:twoCellAnchor>
    </mc:Choice>
    <mc:Fallback/>
  </mc:AlternateContent>
  <xdr:twoCellAnchor editAs="absolute">
    <xdr:from>
      <xdr:col>3</xdr:col>
      <xdr:colOff>2381251</xdr:colOff>
      <xdr:row>3</xdr:row>
      <xdr:rowOff>95249</xdr:rowOff>
    </xdr:from>
    <xdr:to>
      <xdr:col>4</xdr:col>
      <xdr:colOff>723900</xdr:colOff>
      <xdr:row>6</xdr:row>
      <xdr:rowOff>609599</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2253093</xdr:colOff>
      <xdr:row>5</xdr:row>
      <xdr:rowOff>659144</xdr:rowOff>
    </xdr:from>
    <xdr:to>
      <xdr:col>3</xdr:col>
      <xdr:colOff>2501944</xdr:colOff>
      <xdr:row>5</xdr:row>
      <xdr:rowOff>1281815</xdr:rowOff>
    </xdr:to>
    <xdr:sp macro="" textlink="">
      <xdr:nvSpPr>
        <xdr:cNvPr id="7" name="TextBox 6"/>
        <xdr:cNvSpPr txBox="1"/>
      </xdr:nvSpPr>
      <xdr:spPr>
        <a:xfrm rot="5400000">
          <a:off x="3999758" y="1808079"/>
          <a:ext cx="62267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en-US" sz="1000" b="1"/>
            <a:t>BENEFIT</a:t>
          </a:r>
        </a:p>
      </xdr:txBody>
    </xdr:sp>
    <xdr:clientData/>
  </xdr:twoCellAnchor>
  <xdr:twoCellAnchor>
    <xdr:from>
      <xdr:col>3</xdr:col>
      <xdr:colOff>3533777</xdr:colOff>
      <xdr:row>6</xdr:row>
      <xdr:rowOff>504826</xdr:rowOff>
    </xdr:from>
    <xdr:to>
      <xdr:col>3</xdr:col>
      <xdr:colOff>4115988</xdr:colOff>
      <xdr:row>6</xdr:row>
      <xdr:rowOff>753677</xdr:rowOff>
    </xdr:to>
    <xdr:sp macro="" textlink="">
      <xdr:nvSpPr>
        <xdr:cNvPr id="8" name="TextBox 7"/>
        <xdr:cNvSpPr txBox="1"/>
      </xdr:nvSpPr>
      <xdr:spPr>
        <a:xfrm>
          <a:off x="5467352" y="3248026"/>
          <a:ext cx="58221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en-US" sz="1000" b="1"/>
            <a:t>EFFORT</a:t>
          </a:r>
        </a:p>
      </xdr:txBody>
    </xdr:sp>
    <xdr:clientData/>
  </xdr:twoCellAnchor>
  <xdr:twoCellAnchor editAs="absolute">
    <xdr:from>
      <xdr:col>0</xdr:col>
      <xdr:colOff>152400</xdr:colOff>
      <xdr:row>58</xdr:row>
      <xdr:rowOff>80962</xdr:rowOff>
    </xdr:from>
    <xdr:to>
      <xdr:col>18</xdr:col>
      <xdr:colOff>241787</xdr:colOff>
      <xdr:row>70</xdr:row>
      <xdr:rowOff>152400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114300</xdr:colOff>
          <xdr:row>5</xdr:row>
          <xdr:rowOff>285750</xdr:rowOff>
        </xdr:from>
        <xdr:to>
          <xdr:col>21</xdr:col>
          <xdr:colOff>133350</xdr:colOff>
          <xdr:row>6</xdr:row>
          <xdr:rowOff>19050</xdr:rowOff>
        </xdr:to>
        <xdr:sp macro="" textlink="">
          <xdr:nvSpPr>
            <xdr:cNvPr id="5170" name="Group Box 50" hidden="1">
              <a:extLst>
                <a:ext uri="{63B3BB69-23CF-44E3-9099-C40C66FF867C}">
                  <a14:compatExt spid="_x0000_s5170"/>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highlight options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247650</xdr:colOff>
          <xdr:row>59</xdr:row>
          <xdr:rowOff>9525</xdr:rowOff>
        </xdr:from>
        <xdr:to>
          <xdr:col>21</xdr:col>
          <xdr:colOff>133350</xdr:colOff>
          <xdr:row>69</xdr:row>
          <xdr:rowOff>28575</xdr:rowOff>
        </xdr:to>
        <xdr:sp macro="" textlink="">
          <xdr:nvSpPr>
            <xdr:cNvPr id="5171" name="Group Box 51" hidden="1">
              <a:extLst>
                <a:ext uri="{63B3BB69-23CF-44E3-9099-C40C66FF867C}">
                  <a14:compatExt spid="_x0000_s517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pareto options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67</xdr:row>
          <xdr:rowOff>104775</xdr:rowOff>
        </xdr:from>
        <xdr:to>
          <xdr:col>21</xdr:col>
          <xdr:colOff>85725</xdr:colOff>
          <xdr:row>68</xdr:row>
          <xdr:rowOff>123825</xdr:rowOff>
        </xdr:to>
        <xdr:sp macro="" textlink="">
          <xdr:nvSpPr>
            <xdr:cNvPr id="5172" name="Option Button 52" hidden="1">
              <a:extLst>
                <a:ext uri="{63B3BB69-23CF-44E3-9099-C40C66FF867C}">
                  <a14:compatExt spid="_x0000_s5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none</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60</xdr:row>
          <xdr:rowOff>104775</xdr:rowOff>
        </xdr:from>
        <xdr:to>
          <xdr:col>21</xdr:col>
          <xdr:colOff>85725</xdr:colOff>
          <xdr:row>61</xdr:row>
          <xdr:rowOff>123825</xdr:rowOff>
        </xdr:to>
        <xdr:sp macro="" textlink="">
          <xdr:nvSpPr>
            <xdr:cNvPr id="5173" name="Option Button 53" hidden="1">
              <a:extLst>
                <a:ext uri="{63B3BB69-23CF-44E3-9099-C40C66FF867C}">
                  <a14:compatExt spid="_x0000_s51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80%</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61</xdr:row>
          <xdr:rowOff>104775</xdr:rowOff>
        </xdr:from>
        <xdr:to>
          <xdr:col>21</xdr:col>
          <xdr:colOff>85725</xdr:colOff>
          <xdr:row>62</xdr:row>
          <xdr:rowOff>123825</xdr:rowOff>
        </xdr:to>
        <xdr:sp macro="" textlink="">
          <xdr:nvSpPr>
            <xdr:cNvPr id="5174" name="Option Button 54" hidden="1">
              <a:extLst>
                <a:ext uri="{63B3BB69-23CF-44E3-9099-C40C66FF867C}">
                  <a14:compatExt spid="_x0000_s5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70%</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62</xdr:row>
          <xdr:rowOff>104775</xdr:rowOff>
        </xdr:from>
        <xdr:to>
          <xdr:col>21</xdr:col>
          <xdr:colOff>85725</xdr:colOff>
          <xdr:row>63</xdr:row>
          <xdr:rowOff>123825</xdr:rowOff>
        </xdr:to>
        <xdr:sp macro="" textlink="">
          <xdr:nvSpPr>
            <xdr:cNvPr id="5175" name="Option Button 55" hidden="1">
              <a:extLst>
                <a:ext uri="{63B3BB69-23CF-44E3-9099-C40C66FF867C}">
                  <a14:compatExt spid="_x0000_s5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60%</a:t>
              </a:r>
              <a:endParaRPr lang="en-US"/>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0.01923</cdr:x>
      <cdr:y>0.03571</cdr:y>
    </cdr:from>
    <cdr:to>
      <cdr:x>0.11939</cdr:x>
      <cdr:y>0.23262</cdr:y>
    </cdr:to>
    <cdr:pic>
      <cdr:nvPicPr>
        <cdr:cNvPr id="2" name="Picture 1">
          <a:hlinkClick xmlns:a="http://schemas.openxmlformats.org/drawingml/2006/main" xmlns:r="http://schemas.openxmlformats.org/officeDocument/2006/relationships" r:id="rId1" tooltip="find out more about lean acres"/>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66757" y="224735"/>
          <a:ext cx="868527" cy="1239383"/>
        </a:xfrm>
        <a:prstGeom xmlns:a="http://schemas.openxmlformats.org/drawingml/2006/main" prst="rect">
          <a:avLst/>
        </a:prstGeom>
        <a:ln xmlns:a="http://schemas.openxmlformats.org/drawingml/2006/main" w="31750">
          <a:solidFill>
            <a:schemeClr val="bg1"/>
          </a:solidFill>
        </a:ln>
      </cdr:spPr>
    </cdr:pic>
  </cdr:relSizeAnchor>
  <cdr:relSizeAnchor xmlns:cdr="http://schemas.openxmlformats.org/drawingml/2006/chartDrawing">
    <cdr:from>
      <cdr:x>0.85689</cdr:x>
      <cdr:y>0.14511</cdr:y>
    </cdr:from>
    <cdr:to>
      <cdr:x>0.9972</cdr:x>
      <cdr:y>0.20152</cdr:y>
    </cdr:to>
    <cdr:pic>
      <cdr:nvPicPr>
        <cdr:cNvPr id="3" name="Picture 2">
          <a:hlinkClick xmlns:a="http://schemas.openxmlformats.org/drawingml/2006/main" xmlns:r="http://schemas.openxmlformats.org/officeDocument/2006/relationships" r:id="rId3" tooltip="learn about the lean six sigma samurai® now"/>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a:off x="7430605" y="913343"/>
          <a:ext cx="1216717" cy="355062"/>
        </a:xfrm>
        <a:prstGeom xmlns:a="http://schemas.openxmlformats.org/drawingml/2006/main" prst="rect">
          <a:avLst/>
        </a:prstGeom>
      </cdr:spPr>
    </cdr:pic>
  </cdr:relSizeAnchor>
  <cdr:relSizeAnchor xmlns:cdr="http://schemas.openxmlformats.org/drawingml/2006/chartDrawing">
    <cdr:from>
      <cdr:x>0.86556</cdr:x>
      <cdr:y>0.03702</cdr:y>
    </cdr:from>
    <cdr:to>
      <cdr:x>0.98854</cdr:x>
      <cdr:y>0.11843</cdr:y>
    </cdr:to>
    <cdr:pic>
      <cdr:nvPicPr>
        <cdr:cNvPr id="4" name="Picture 3">
          <a:hlinkClick xmlns:a="http://schemas.openxmlformats.org/drawingml/2006/main" xmlns:r="http://schemas.openxmlformats.org/officeDocument/2006/relationships" r:id="rId5" tooltip="go to roxtar.com"/>
        </cdr:cNvPr>
        <cdr:cNvPicPr>
          <a:picLocks xmlns:a="http://schemas.openxmlformats.org/drawingml/2006/main" noChangeAspect="1"/>
        </cdr:cNvPicPr>
      </cdr:nvPicPr>
      <cdr:blipFill>
        <a:blip xmlns:a="http://schemas.openxmlformats.org/drawingml/2006/main" xmlns:r="http://schemas.openxmlformats.org/officeDocument/2006/relationships" r:embed="rId6"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505718" y="233018"/>
          <a:ext cx="1066491" cy="512413"/>
        </a:xfrm>
        <a:prstGeom xmlns:a="http://schemas.openxmlformats.org/drawingml/2006/main" prst="rect">
          <a:avLst/>
        </a:prstGeom>
      </cdr:spPr>
    </cdr:pic>
  </cdr:relSizeAnchor>
  <cdr:relSizeAnchor xmlns:cdr="http://schemas.openxmlformats.org/drawingml/2006/chartDrawing">
    <cdr:from>
      <cdr:x>0.57052</cdr:x>
      <cdr:y>0.96491</cdr:y>
    </cdr:from>
    <cdr:to>
      <cdr:x>0.66364</cdr:x>
      <cdr:y>0.99947</cdr:y>
    </cdr:to>
    <cdr:sp macro="" textlink="">
      <cdr:nvSpPr>
        <cdr:cNvPr id="5" name="TextBox 18">
          <a:hlinkClick xmlns:a="http://schemas.openxmlformats.org/drawingml/2006/main" xmlns:r="http://schemas.openxmlformats.org/officeDocument/2006/relationships" r:id="rId7" tooltip="Connect with Jim on LinkedIn"/>
        </cdr:cNvPr>
        <cdr:cNvSpPr txBox="1"/>
      </cdr:nvSpPr>
      <cdr:spPr>
        <a:xfrm xmlns:a="http://schemas.openxmlformats.org/drawingml/2006/main">
          <a:off x="4947267" y="6073276"/>
          <a:ext cx="807535"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jim-bowie.com</a:t>
          </a:r>
        </a:p>
      </cdr:txBody>
    </cdr:sp>
  </cdr:relSizeAnchor>
  <cdr:relSizeAnchor xmlns:cdr="http://schemas.openxmlformats.org/drawingml/2006/chartDrawing">
    <cdr:from>
      <cdr:x>0.17318</cdr:x>
      <cdr:y>0.96491</cdr:y>
    </cdr:from>
    <cdr:to>
      <cdr:x>0.30519</cdr:x>
      <cdr:y>0.99947</cdr:y>
    </cdr:to>
    <cdr:sp macro="" textlink="">
      <cdr:nvSpPr>
        <cdr:cNvPr id="6" name="TextBox 20">
          <a:hlinkClick xmlns:a="http://schemas.openxmlformats.org/drawingml/2006/main" xmlns:r="http://schemas.openxmlformats.org/officeDocument/2006/relationships" r:id="rId8" tooltip="Down on the Farm..."/>
        </cdr:cNvPr>
        <cdr:cNvSpPr txBox="1"/>
      </cdr:nvSpPr>
      <cdr:spPr>
        <a:xfrm xmlns:a="http://schemas.openxmlformats.org/drawingml/2006/main">
          <a:off x="1501750" y="6073276"/>
          <a:ext cx="1144723"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leanacresonline.com •</a:t>
          </a:r>
        </a:p>
      </cdr:txBody>
    </cdr:sp>
  </cdr:relSizeAnchor>
  <cdr:relSizeAnchor xmlns:cdr="http://schemas.openxmlformats.org/drawingml/2006/chartDrawing">
    <cdr:from>
      <cdr:x>0.84373</cdr:x>
      <cdr:y>0.96491</cdr:y>
    </cdr:from>
    <cdr:to>
      <cdr:x>1</cdr:x>
      <cdr:y>0.99947</cdr:y>
    </cdr:to>
    <cdr:sp macro="" textlink="">
      <cdr:nvSpPr>
        <cdr:cNvPr id="7" name="TextBox 21">
          <a:hlinkClick xmlns:a="http://schemas.openxmlformats.org/drawingml/2006/main" xmlns:r="http://schemas.openxmlformats.org/officeDocument/2006/relationships" r:id="rId9" tooltip="Email Jim"/>
        </cdr:cNvPr>
        <cdr:cNvSpPr txBox="1"/>
      </cdr:nvSpPr>
      <cdr:spPr>
        <a:xfrm xmlns:a="http://schemas.openxmlformats.org/drawingml/2006/main">
          <a:off x="7316485" y="6073276"/>
          <a:ext cx="1355075"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US" sz="800" b="0"/>
            <a:t>buckaroobowie@gmail.com</a:t>
          </a:r>
        </a:p>
      </cdr:txBody>
    </cdr:sp>
  </cdr:relSizeAnchor>
  <cdr:relSizeAnchor xmlns:cdr="http://schemas.openxmlformats.org/drawingml/2006/chartDrawing">
    <cdr:from>
      <cdr:x>0</cdr:x>
      <cdr:y>0.96491</cdr:y>
    </cdr:from>
    <cdr:to>
      <cdr:x>0.15961</cdr:x>
      <cdr:y>0.99947</cdr:y>
    </cdr:to>
    <cdr:sp macro="" textlink="">
      <cdr:nvSpPr>
        <cdr:cNvPr id="8" name="TextBox 14"/>
        <cdr:cNvSpPr txBox="1"/>
      </cdr:nvSpPr>
      <cdr:spPr>
        <a:xfrm xmlns:a="http://schemas.openxmlformats.org/drawingml/2006/main">
          <a:off x="0" y="6073276"/>
          <a:ext cx="1384098"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US" sz="800">
              <a:solidFill>
                <a:sysClr val="windowText" lastClr="000000"/>
              </a:solidFill>
              <a:effectLst/>
              <a:latin typeface="+mn-lt"/>
              <a:ea typeface="+mn-ea"/>
              <a:cs typeface="+mn-cs"/>
            </a:rPr>
            <a:t>copyright © 2011 Jim Bowie </a:t>
          </a:r>
        </a:p>
      </cdr:txBody>
    </cdr:sp>
  </cdr:relSizeAnchor>
  <cdr:relSizeAnchor xmlns:cdr="http://schemas.openxmlformats.org/drawingml/2006/chartDrawing">
    <cdr:from>
      <cdr:x>0.55711</cdr:x>
      <cdr:y>0.96961</cdr:y>
    </cdr:from>
    <cdr:to>
      <cdr:x>0.57468</cdr:x>
      <cdr:y>0.99372</cdr:y>
    </cdr:to>
    <cdr:pic>
      <cdr:nvPicPr>
        <cdr:cNvPr id="9" name="Picture 8">
          <a:hlinkClick xmlns:a="http://schemas.openxmlformats.org/drawingml/2006/main" xmlns:r="http://schemas.openxmlformats.org/officeDocument/2006/relationships" r:id="rId7" tooltip="Connect with Jim"/>
        </cdr:cNvPr>
        <cdr:cNvPicPr>
          <a:picLocks xmlns:a="http://schemas.openxmlformats.org/drawingml/2006/main" noChangeAspect="1"/>
        </cdr:cNvPicPr>
      </cdr:nvPicPr>
      <cdr:blipFill>
        <a:blip xmlns:a="http://schemas.openxmlformats.org/drawingml/2006/main" xmlns:r="http://schemas.openxmlformats.org/officeDocument/2006/relationships" r:embed="rId10"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31002" y="6102822"/>
          <a:ext cx="152393" cy="151756"/>
        </a:xfrm>
        <a:prstGeom xmlns:a="http://schemas.openxmlformats.org/drawingml/2006/main" prst="rect">
          <a:avLst/>
        </a:prstGeom>
      </cdr:spPr>
    </cdr:pic>
  </cdr:relSizeAnchor>
  <cdr:relSizeAnchor xmlns:cdr="http://schemas.openxmlformats.org/drawingml/2006/chartDrawing">
    <cdr:from>
      <cdr:x>0.82861</cdr:x>
      <cdr:y>0.96856</cdr:y>
    </cdr:from>
    <cdr:to>
      <cdr:x>0.84999</cdr:x>
      <cdr:y>0.99477</cdr:y>
    </cdr:to>
    <cdr:pic>
      <cdr:nvPicPr>
        <cdr:cNvPr id="10" name="Picture 9">
          <a:hlinkClick xmlns:a="http://schemas.openxmlformats.org/drawingml/2006/main" xmlns:r="http://schemas.openxmlformats.org/officeDocument/2006/relationships" r:id="rId11" tooltip="Connect with Jim"/>
        </cdr:cNvPr>
        <cdr:cNvPicPr>
          <a:picLocks xmlns:a="http://schemas.openxmlformats.org/drawingml/2006/main" noChangeAspect="1"/>
        </cdr:cNvPicPr>
      </cdr:nvPicPr>
      <cdr:blipFill>
        <a:blip xmlns:a="http://schemas.openxmlformats.org/drawingml/2006/main" xmlns:r="http://schemas.openxmlformats.org/officeDocument/2006/relationships" r:embed="rId1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185337" y="6096221"/>
          <a:ext cx="185402" cy="164958"/>
        </a:xfrm>
        <a:prstGeom xmlns:a="http://schemas.openxmlformats.org/drawingml/2006/main" prst="rect">
          <a:avLst/>
        </a:prstGeom>
      </cdr:spPr>
    </cdr:pic>
  </cdr:relSizeAnchor>
  <cdr:relSizeAnchor xmlns:cdr="http://schemas.openxmlformats.org/drawingml/2006/chartDrawing">
    <cdr:from>
      <cdr:x>0.8091</cdr:x>
      <cdr:y>0.96856</cdr:y>
    </cdr:from>
    <cdr:to>
      <cdr:x>0.82811</cdr:x>
      <cdr:y>0.99477</cdr:y>
    </cdr:to>
    <cdr:pic>
      <cdr:nvPicPr>
        <cdr:cNvPr id="11" name="Picture 10" descr="Icon-Gmail01909.png">
          <a:hlinkClick xmlns:a="http://schemas.openxmlformats.org/drawingml/2006/main" xmlns:r="http://schemas.openxmlformats.org/officeDocument/2006/relationships" r:id="rId13" tooltip="Email Jim"/>
        </cdr:cNvPr>
        <cdr:cNvPicPr>
          <a:picLocks xmlns:a="http://schemas.openxmlformats.org/drawingml/2006/main" noChangeAspect="1"/>
        </cdr:cNvPicPr>
      </cdr:nvPicPr>
      <cdr:blipFill>
        <a:blip xmlns:a="http://schemas.openxmlformats.org/drawingml/2006/main" xmlns:r="http://schemas.openxmlformats.org/officeDocument/2006/relationships" r:embed="rId14" cstate="print"/>
        <a:stretch xmlns:a="http://schemas.openxmlformats.org/drawingml/2006/main">
          <a:fillRect/>
        </a:stretch>
      </cdr:blipFill>
      <cdr:spPr>
        <a:xfrm xmlns:a="http://schemas.openxmlformats.org/drawingml/2006/main">
          <a:off x="7016137" y="6096221"/>
          <a:ext cx="164869" cy="164958"/>
        </a:xfrm>
        <a:prstGeom xmlns:a="http://schemas.openxmlformats.org/drawingml/2006/main" prst="rect">
          <a:avLst/>
        </a:prstGeom>
      </cdr:spPr>
    </cdr:pic>
  </cdr:relSizeAnchor>
  <cdr:relSizeAnchor xmlns:cdr="http://schemas.openxmlformats.org/drawingml/2006/chartDrawing">
    <cdr:from>
      <cdr:x>0.67813</cdr:x>
      <cdr:y>0.96856</cdr:y>
    </cdr:from>
    <cdr:to>
      <cdr:x>0.69715</cdr:x>
      <cdr:y>0.99477</cdr:y>
    </cdr:to>
    <cdr:pic>
      <cdr:nvPicPr>
        <cdr:cNvPr id="12" name="Picture 11" descr="twittericon.png">
          <a:hlinkClick xmlns:a="http://schemas.openxmlformats.org/drawingml/2006/main" xmlns:r="http://schemas.openxmlformats.org/officeDocument/2006/relationships" r:id="rId15" tooltip="Follow Jim"/>
        </cdr:cNvPr>
        <cdr:cNvPicPr>
          <a:picLocks xmlns:a="http://schemas.openxmlformats.org/drawingml/2006/main" noChangeAspect="1"/>
        </cdr:cNvPicPr>
      </cdr:nvPicPr>
      <cdr:blipFill>
        <a:blip xmlns:a="http://schemas.openxmlformats.org/drawingml/2006/main" xmlns:r="http://schemas.openxmlformats.org/officeDocument/2006/relationships" r:embed="rId16" cstate="print"/>
        <a:stretch xmlns:a="http://schemas.openxmlformats.org/drawingml/2006/main">
          <a:fillRect/>
        </a:stretch>
      </cdr:blipFill>
      <cdr:spPr>
        <a:xfrm xmlns:a="http://schemas.openxmlformats.org/drawingml/2006/main">
          <a:off x="5880425" y="6096221"/>
          <a:ext cx="164955" cy="164958"/>
        </a:xfrm>
        <a:prstGeom xmlns:a="http://schemas.openxmlformats.org/drawingml/2006/main" prst="rect">
          <a:avLst/>
        </a:prstGeom>
      </cdr:spPr>
    </cdr:pic>
  </cdr:relSizeAnchor>
  <cdr:relSizeAnchor xmlns:cdr="http://schemas.openxmlformats.org/drawingml/2006/chartDrawing">
    <cdr:from>
      <cdr:x>0.15756</cdr:x>
      <cdr:y>0.96332</cdr:y>
    </cdr:from>
    <cdr:to>
      <cdr:x>0.18417</cdr:x>
      <cdr:y>1</cdr:y>
    </cdr:to>
    <cdr:pic>
      <cdr:nvPicPr>
        <cdr:cNvPr id="13" name="Picture 12" descr="internet icon.png"/>
        <cdr:cNvPicPr>
          <a:picLocks xmlns:a="http://schemas.openxmlformats.org/drawingml/2006/main" noChangeAspect="1"/>
        </cdr:cNvPicPr>
      </cdr:nvPicPr>
      <cdr:blipFill>
        <a:blip xmlns:a="http://schemas.openxmlformats.org/drawingml/2006/main" xmlns:r="http://schemas.openxmlformats.org/officeDocument/2006/relationships" r:embed="rId17" cstate="print"/>
        <a:stretch xmlns:a="http://schemas.openxmlformats.org/drawingml/2006/main">
          <a:fillRect/>
        </a:stretch>
      </cdr:blipFill>
      <cdr:spPr>
        <a:xfrm xmlns:a="http://schemas.openxmlformats.org/drawingml/2006/main">
          <a:off x="1366251" y="6063280"/>
          <a:ext cx="230799" cy="230840"/>
        </a:xfrm>
        <a:prstGeom xmlns:a="http://schemas.openxmlformats.org/drawingml/2006/main" prst="rect">
          <a:avLst/>
        </a:prstGeom>
      </cdr:spPr>
    </cdr:pic>
  </cdr:relSizeAnchor>
  <cdr:relSizeAnchor xmlns:cdr="http://schemas.openxmlformats.org/drawingml/2006/chartDrawing">
    <cdr:from>
      <cdr:x>0.6892</cdr:x>
      <cdr:y>0.96491</cdr:y>
    </cdr:from>
    <cdr:to>
      <cdr:x>0.78461</cdr:x>
      <cdr:y>0.99947</cdr:y>
    </cdr:to>
    <cdr:sp macro="" textlink="">
      <cdr:nvSpPr>
        <cdr:cNvPr id="14" name="TextBox 1">
          <a:hlinkClick xmlns:a="http://schemas.openxmlformats.org/drawingml/2006/main" xmlns:r="http://schemas.openxmlformats.org/officeDocument/2006/relationships" r:id="rId15" tooltip="Follow Jim on Twitter"/>
        </cdr:cNvPr>
        <cdr:cNvSpPr txBox="1"/>
      </cdr:nvSpPr>
      <cdr:spPr>
        <a:xfrm xmlns:a="http://schemas.openxmlformats.org/drawingml/2006/main">
          <a:off x="5976417" y="6073276"/>
          <a:ext cx="827375"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t>@TheJimBowie</a:t>
          </a:r>
        </a:p>
      </cdr:txBody>
    </cdr:sp>
  </cdr:relSizeAnchor>
  <cdr:relSizeAnchor xmlns:cdr="http://schemas.openxmlformats.org/drawingml/2006/chartDrawing">
    <cdr:from>
      <cdr:x>0.28476</cdr:x>
      <cdr:y>0.96491</cdr:y>
    </cdr:from>
    <cdr:to>
      <cdr:x>0.38149</cdr:x>
      <cdr:y>0.99947</cdr:y>
    </cdr:to>
    <cdr:sp macro="" textlink="">
      <cdr:nvSpPr>
        <cdr:cNvPr id="15" name="TextBox 16">
          <a:hlinkClick xmlns:a="http://schemas.openxmlformats.org/drawingml/2006/main" xmlns:r="http://schemas.openxmlformats.org/officeDocument/2006/relationships" r:id="rId5" tooltip="Come on Backstage"/>
        </cdr:cNvPr>
        <cdr:cNvSpPr txBox="1"/>
      </cdr:nvSpPr>
      <cdr:spPr>
        <a:xfrm xmlns:a="http://schemas.openxmlformats.org/drawingml/2006/main">
          <a:off x="2469302" y="6073276"/>
          <a:ext cx="838810"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roxtarinc.com •</a:t>
          </a:r>
        </a:p>
      </cdr:txBody>
    </cdr:sp>
  </cdr:relSizeAnchor>
  <cdr:relSizeAnchor xmlns:cdr="http://schemas.openxmlformats.org/drawingml/2006/chartDrawing">
    <cdr:from>
      <cdr:x>0.3644</cdr:x>
      <cdr:y>0.96491</cdr:y>
    </cdr:from>
    <cdr:to>
      <cdr:x>0.45981</cdr:x>
      <cdr:y>0.99947</cdr:y>
    </cdr:to>
    <cdr:sp macro="" textlink="">
      <cdr:nvSpPr>
        <cdr:cNvPr id="16" name="TextBox 17">
          <a:hlinkClick xmlns:a="http://schemas.openxmlformats.org/drawingml/2006/main" xmlns:r="http://schemas.openxmlformats.org/officeDocument/2006/relationships" r:id="rId18" tooltip="Welcome to the Dojo"/>
        </cdr:cNvPr>
        <cdr:cNvSpPr txBox="1"/>
      </cdr:nvSpPr>
      <cdr:spPr>
        <a:xfrm xmlns:a="http://schemas.openxmlformats.org/drawingml/2006/main">
          <a:off x="3159878" y="6073276"/>
          <a:ext cx="827375"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lsssamurai.com</a:t>
          </a:r>
        </a:p>
      </cdr:txBody>
    </cdr:sp>
  </cdr:relSizeAnchor>
  <cdr:relSizeAnchor xmlns:cdr="http://schemas.openxmlformats.org/drawingml/2006/chartDrawing">
    <cdr:from>
      <cdr:x>0.63288</cdr:x>
      <cdr:y>0</cdr:y>
    </cdr:from>
    <cdr:to>
      <cdr:x>0.85868</cdr:x>
      <cdr:y>0.03685</cdr:y>
    </cdr:to>
    <cdr:sp macro="" textlink="">
      <cdr:nvSpPr>
        <cdr:cNvPr id="17" name="TextBox 1"/>
        <cdr:cNvSpPr txBox="1"/>
      </cdr:nvSpPr>
      <cdr:spPr>
        <a:xfrm xmlns:a="http://schemas.openxmlformats.org/drawingml/2006/main">
          <a:off x="5488059" y="0"/>
          <a:ext cx="1958062" cy="2319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a:solidFill>
                <a:schemeClr val="tx1">
                  <a:lumMod val="65000"/>
                  <a:lumOff val="35000"/>
                </a:schemeClr>
              </a:solidFill>
            </a:rPr>
            <a:t>click here for the project</a:t>
          </a:r>
          <a:r>
            <a:rPr lang="en-US" sz="800" baseline="0">
              <a:solidFill>
                <a:schemeClr val="tx1">
                  <a:lumMod val="65000"/>
                  <a:lumOff val="35000"/>
                </a:schemeClr>
              </a:solidFill>
            </a:rPr>
            <a:t> portfolio matrix</a:t>
          </a:r>
          <a:endParaRPr lang="en-US" sz="800">
            <a:solidFill>
              <a:schemeClr val="tx1">
                <a:lumMod val="65000"/>
                <a:lumOff val="35000"/>
              </a:schemeClr>
            </a:solidFill>
          </a:endParaRPr>
        </a:p>
      </cdr:txBody>
    </cdr:sp>
  </cdr:relSizeAnchor>
  <cdr:relSizeAnchor xmlns:cdr="http://schemas.openxmlformats.org/drawingml/2006/chartDrawing">
    <cdr:from>
      <cdr:x>0.37758</cdr:x>
      <cdr:y>0.00229</cdr:y>
    </cdr:from>
    <cdr:to>
      <cdr:x>0.54635</cdr:x>
      <cdr:y>0.03685</cdr:y>
    </cdr:to>
    <cdr:sp macro="" textlink="">
      <cdr:nvSpPr>
        <cdr:cNvPr id="18" name="TextBox 2">
          <a:hlinkClick xmlns:a="http://schemas.openxmlformats.org/drawingml/2006/main" xmlns:r="http://schemas.openxmlformats.org/officeDocument/2006/relationships" r:id="rId19" tooltip="access the scoring guide"/>
        </cdr:cNvPr>
        <cdr:cNvSpPr txBox="1"/>
      </cdr:nvSpPr>
      <cdr:spPr>
        <a:xfrm xmlns:a="http://schemas.openxmlformats.org/drawingml/2006/main">
          <a:off x="3274247" y="14396"/>
          <a:ext cx="1463457"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800">
              <a:solidFill>
                <a:schemeClr val="tx1">
                  <a:lumMod val="65000"/>
                  <a:lumOff val="35000"/>
                </a:schemeClr>
              </a:solidFill>
            </a:rPr>
            <a:t>click here for the scoring guide</a:t>
          </a:r>
        </a:p>
      </cdr:txBody>
    </cdr:sp>
  </cdr:relSizeAnchor>
  <cdr:relSizeAnchor xmlns:cdr="http://schemas.openxmlformats.org/drawingml/2006/chartDrawing">
    <cdr:from>
      <cdr:x>0.14818</cdr:x>
      <cdr:y>0.00229</cdr:y>
    </cdr:from>
    <cdr:to>
      <cdr:x>0.29105</cdr:x>
      <cdr:y>0.03685</cdr:y>
    </cdr:to>
    <cdr:sp macro="" textlink="">
      <cdr:nvSpPr>
        <cdr:cNvPr id="19" name="TextBox 3">
          <a:hlinkClick xmlns:a="http://schemas.openxmlformats.org/drawingml/2006/main" xmlns:r="http://schemas.openxmlformats.org/officeDocument/2006/relationships" r:id="rId20" tooltip="check out the how to"/>
        </cdr:cNvPr>
        <cdr:cNvSpPr txBox="1"/>
      </cdr:nvSpPr>
      <cdr:spPr>
        <a:xfrm xmlns:a="http://schemas.openxmlformats.org/drawingml/2006/main">
          <a:off x="1284909" y="14396"/>
          <a:ext cx="1238983" cy="2175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solidFill>
                <a:schemeClr val="tx1">
                  <a:lumMod val="65000"/>
                  <a:lumOff val="35000"/>
                </a:schemeClr>
              </a:solidFill>
            </a:rPr>
            <a:t>click here for instructions</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0.00693</cdr:x>
      <cdr:y>0.0332</cdr:y>
    </cdr:from>
    <cdr:to>
      <cdr:x>0.07375</cdr:x>
      <cdr:y>0.16444</cdr:y>
    </cdr:to>
    <cdr:pic>
      <cdr:nvPicPr>
        <cdr:cNvPr id="3" name="Picture 2">
          <a:hlinkClick xmlns:a="http://schemas.openxmlformats.org/drawingml/2006/main" xmlns:r="http://schemas.openxmlformats.org/officeDocument/2006/relationships" r:id="rId1" tooltip="find out more about lean acres"/>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0031" y="209031"/>
          <a:ext cx="579231" cy="826295"/>
        </a:xfrm>
        <a:prstGeom xmlns:a="http://schemas.openxmlformats.org/drawingml/2006/main" prst="rect">
          <a:avLst/>
        </a:prstGeom>
        <a:ln xmlns:a="http://schemas.openxmlformats.org/drawingml/2006/main" w="31750">
          <a:solidFill>
            <a:schemeClr val="bg1"/>
          </a:solidFill>
        </a:ln>
      </cdr:spPr>
    </cdr:pic>
  </cdr:relSizeAnchor>
  <cdr:relSizeAnchor xmlns:cdr="http://schemas.openxmlformats.org/drawingml/2006/chartDrawing">
    <cdr:from>
      <cdr:x>0.93308</cdr:x>
      <cdr:y>0.62105</cdr:y>
    </cdr:from>
    <cdr:to>
      <cdr:x>0.99522</cdr:x>
      <cdr:y>0.91429</cdr:y>
    </cdr:to>
    <cdr:pic>
      <cdr:nvPicPr>
        <cdr:cNvPr id="4" name="Picture 3">
          <a:hlinkClick xmlns:a="http://schemas.openxmlformats.org/drawingml/2006/main" xmlns:r="http://schemas.openxmlformats.org/officeDocument/2006/relationships" r:id="rId3" tooltip="learn about the lean six sigma samurai® now"/>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rot="5400000">
          <a:off x="7433887" y="4563965"/>
          <a:ext cx="1846287" cy="538612"/>
        </a:xfrm>
        <a:prstGeom xmlns:a="http://schemas.openxmlformats.org/drawingml/2006/main" prst="rect">
          <a:avLst/>
        </a:prstGeom>
      </cdr:spPr>
    </cdr:pic>
  </cdr:relSizeAnchor>
  <cdr:relSizeAnchor xmlns:cdr="http://schemas.openxmlformats.org/drawingml/2006/chartDrawing">
    <cdr:from>
      <cdr:x>0.93554</cdr:x>
      <cdr:y>0.0332</cdr:y>
    </cdr:from>
    <cdr:to>
      <cdr:x>0.99277</cdr:x>
      <cdr:y>0.19722</cdr:y>
    </cdr:to>
    <cdr:pic>
      <cdr:nvPicPr>
        <cdr:cNvPr id="5" name="Picture 4">
          <a:hlinkClick xmlns:a="http://schemas.openxmlformats.org/drawingml/2006/main" xmlns:r="http://schemas.openxmlformats.org/officeDocument/2006/relationships" r:id="rId5" tooltip="go to roxtar.com"/>
        </cdr:cNvPr>
        <cdr:cNvPicPr>
          <a:picLocks xmlns:a="http://schemas.openxmlformats.org/drawingml/2006/main" noChangeAspect="1"/>
        </cdr:cNvPicPr>
      </cdr:nvPicPr>
      <cdr:blipFill>
        <a:blip xmlns:a="http://schemas.openxmlformats.org/drawingml/2006/main" xmlns:r="http://schemas.openxmlformats.org/officeDocument/2006/relationships" r:embed="rId6"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rot="5400000">
          <a:off x="7840698" y="477346"/>
          <a:ext cx="1032664" cy="496035"/>
        </a:xfrm>
        <a:prstGeom xmlns:a="http://schemas.openxmlformats.org/drawingml/2006/main" prst="rect">
          <a:avLst/>
        </a:prstGeom>
      </cdr:spPr>
    </cdr:pic>
  </cdr:relSizeAnchor>
  <cdr:relSizeAnchor xmlns:cdr="http://schemas.openxmlformats.org/drawingml/2006/chartDrawing">
    <cdr:from>
      <cdr:x>0.57611</cdr:x>
      <cdr:y>0.96443</cdr:y>
    </cdr:from>
    <cdr:to>
      <cdr:x>0.66918</cdr:x>
      <cdr:y>0.99894</cdr:y>
    </cdr:to>
    <cdr:sp macro="" textlink="">
      <cdr:nvSpPr>
        <cdr:cNvPr id="6" name="TextBox 18">
          <a:hlinkClick xmlns:a="http://schemas.openxmlformats.org/drawingml/2006/main" xmlns:r="http://schemas.openxmlformats.org/officeDocument/2006/relationships" r:id="rId7" tooltip="Connect with Jim on LinkedIn"/>
        </cdr:cNvPr>
        <cdr:cNvSpPr txBox="1"/>
      </cdr:nvSpPr>
      <cdr:spPr>
        <a:xfrm xmlns:a="http://schemas.openxmlformats.org/drawingml/2006/main">
          <a:off x="4993562" y="6072100"/>
          <a:ext cx="806755" cy="217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jim-bowie.com</a:t>
          </a:r>
        </a:p>
      </cdr:txBody>
    </cdr:sp>
  </cdr:relSizeAnchor>
  <cdr:relSizeAnchor xmlns:cdr="http://schemas.openxmlformats.org/drawingml/2006/chartDrawing">
    <cdr:from>
      <cdr:x>0.1731</cdr:x>
      <cdr:y>0.96443</cdr:y>
    </cdr:from>
    <cdr:to>
      <cdr:x>0.30504</cdr:x>
      <cdr:y>0.99894</cdr:y>
    </cdr:to>
    <cdr:sp macro="" textlink="">
      <cdr:nvSpPr>
        <cdr:cNvPr id="7" name="TextBox 20">
          <a:hlinkClick xmlns:a="http://schemas.openxmlformats.org/drawingml/2006/main" xmlns:r="http://schemas.openxmlformats.org/officeDocument/2006/relationships" r:id="rId8" tooltip="Down on the Farm..."/>
        </cdr:cNvPr>
        <cdr:cNvSpPr txBox="1"/>
      </cdr:nvSpPr>
      <cdr:spPr>
        <a:xfrm xmlns:a="http://schemas.openxmlformats.org/drawingml/2006/main">
          <a:off x="1500364" y="6072100"/>
          <a:ext cx="1143683" cy="217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leanacresonline.com •</a:t>
          </a:r>
        </a:p>
      </cdr:txBody>
    </cdr:sp>
  </cdr:relSizeAnchor>
  <cdr:relSizeAnchor xmlns:cdr="http://schemas.openxmlformats.org/drawingml/2006/chartDrawing">
    <cdr:from>
      <cdr:x>0.8438</cdr:x>
      <cdr:y>0.96443</cdr:y>
    </cdr:from>
    <cdr:to>
      <cdr:x>1</cdr:x>
      <cdr:y>0.99894</cdr:y>
    </cdr:to>
    <cdr:sp macro="" textlink="">
      <cdr:nvSpPr>
        <cdr:cNvPr id="8" name="TextBox 21">
          <a:hlinkClick xmlns:a="http://schemas.openxmlformats.org/drawingml/2006/main" xmlns:r="http://schemas.openxmlformats.org/officeDocument/2006/relationships" r:id="rId9" tooltip="Email Jim"/>
        </cdr:cNvPr>
        <cdr:cNvSpPr txBox="1"/>
      </cdr:nvSpPr>
      <cdr:spPr>
        <a:xfrm xmlns:a="http://schemas.openxmlformats.org/drawingml/2006/main">
          <a:off x="7313888" y="6072100"/>
          <a:ext cx="1353862" cy="217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US" sz="800" b="0"/>
            <a:t>buckaroobowie@gmail.com</a:t>
          </a:r>
        </a:p>
      </cdr:txBody>
    </cdr:sp>
  </cdr:relSizeAnchor>
  <cdr:relSizeAnchor xmlns:cdr="http://schemas.openxmlformats.org/drawingml/2006/chartDrawing">
    <cdr:from>
      <cdr:x>0</cdr:x>
      <cdr:y>0.96443</cdr:y>
    </cdr:from>
    <cdr:to>
      <cdr:x>0.15953</cdr:x>
      <cdr:y>0.99894</cdr:y>
    </cdr:to>
    <cdr:sp macro="" textlink="">
      <cdr:nvSpPr>
        <cdr:cNvPr id="9" name="TextBox 14"/>
        <cdr:cNvSpPr txBox="1"/>
      </cdr:nvSpPr>
      <cdr:spPr>
        <a:xfrm xmlns:a="http://schemas.openxmlformats.org/drawingml/2006/main">
          <a:off x="0" y="6072100"/>
          <a:ext cx="1382799" cy="217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US" sz="800">
              <a:solidFill>
                <a:sysClr val="windowText" lastClr="000000"/>
              </a:solidFill>
              <a:effectLst/>
              <a:latin typeface="+mn-lt"/>
              <a:ea typeface="+mn-ea"/>
              <a:cs typeface="+mn-cs"/>
            </a:rPr>
            <a:t>copyright © 2011 Jim Bowie </a:t>
          </a:r>
        </a:p>
      </cdr:txBody>
    </cdr:sp>
  </cdr:relSizeAnchor>
  <cdr:relSizeAnchor xmlns:cdr="http://schemas.openxmlformats.org/drawingml/2006/chartDrawing">
    <cdr:from>
      <cdr:x>0.5627</cdr:x>
      <cdr:y>0.96965</cdr:y>
    </cdr:from>
    <cdr:to>
      <cdr:x>0.58027</cdr:x>
      <cdr:y>0.99372</cdr:y>
    </cdr:to>
    <cdr:pic>
      <cdr:nvPicPr>
        <cdr:cNvPr id="10" name="Picture 9">
          <a:hlinkClick xmlns:a="http://schemas.openxmlformats.org/drawingml/2006/main" xmlns:r="http://schemas.openxmlformats.org/officeDocument/2006/relationships" r:id="rId7" tooltip="Connect with Jim"/>
        </cdr:cNvPr>
        <cdr:cNvPicPr>
          <a:picLocks xmlns:a="http://schemas.openxmlformats.org/drawingml/2006/main" noChangeAspect="1"/>
        </cdr:cNvPicPr>
      </cdr:nvPicPr>
      <cdr:blipFill>
        <a:blip xmlns:a="http://schemas.openxmlformats.org/drawingml/2006/main" xmlns:r="http://schemas.openxmlformats.org/officeDocument/2006/relationships" r:embed="rId10"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77383" y="6104946"/>
          <a:ext cx="152220" cy="151568"/>
        </a:xfrm>
        <a:prstGeom xmlns:a="http://schemas.openxmlformats.org/drawingml/2006/main" prst="rect">
          <a:avLst/>
        </a:prstGeom>
      </cdr:spPr>
    </cdr:pic>
  </cdr:relSizeAnchor>
  <cdr:relSizeAnchor xmlns:cdr="http://schemas.openxmlformats.org/drawingml/2006/chartDrawing">
    <cdr:from>
      <cdr:x>0.82452</cdr:x>
      <cdr:y>0.9686</cdr:y>
    </cdr:from>
    <cdr:to>
      <cdr:x>0.84589</cdr:x>
      <cdr:y>0.99477</cdr:y>
    </cdr:to>
    <cdr:pic>
      <cdr:nvPicPr>
        <cdr:cNvPr id="11" name="Picture 10">
          <a:hlinkClick xmlns:a="http://schemas.openxmlformats.org/drawingml/2006/main" xmlns:r="http://schemas.openxmlformats.org/officeDocument/2006/relationships" r:id="rId11" tooltip="Connect with Jim"/>
        </cdr:cNvPr>
        <cdr:cNvPicPr>
          <a:picLocks xmlns:a="http://schemas.openxmlformats.org/drawingml/2006/main" noChangeAspect="1"/>
        </cdr:cNvPicPr>
      </cdr:nvPicPr>
      <cdr:blipFill>
        <a:blip xmlns:a="http://schemas.openxmlformats.org/drawingml/2006/main" xmlns:r="http://schemas.openxmlformats.org/officeDocument/2006/relationships" r:embed="rId1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146727" y="6098345"/>
          <a:ext cx="185228" cy="164770"/>
        </a:xfrm>
        <a:prstGeom xmlns:a="http://schemas.openxmlformats.org/drawingml/2006/main" prst="rect">
          <a:avLst/>
        </a:prstGeom>
      </cdr:spPr>
    </cdr:pic>
  </cdr:relSizeAnchor>
  <cdr:relSizeAnchor xmlns:cdr="http://schemas.openxmlformats.org/drawingml/2006/chartDrawing">
    <cdr:from>
      <cdr:x>0.80502</cdr:x>
      <cdr:y>0.9686</cdr:y>
    </cdr:from>
    <cdr:to>
      <cdr:x>0.82402</cdr:x>
      <cdr:y>0.99477</cdr:y>
    </cdr:to>
    <cdr:pic>
      <cdr:nvPicPr>
        <cdr:cNvPr id="12" name="Picture 11" descr="Icon-Gmail01909.png">
          <a:hlinkClick xmlns:a="http://schemas.openxmlformats.org/drawingml/2006/main" xmlns:r="http://schemas.openxmlformats.org/officeDocument/2006/relationships" r:id="rId13" tooltip="Email Jim"/>
        </cdr:cNvPr>
        <cdr:cNvPicPr>
          <a:picLocks xmlns:a="http://schemas.openxmlformats.org/drawingml/2006/main" noChangeAspect="1"/>
        </cdr:cNvPicPr>
      </cdr:nvPicPr>
      <cdr:blipFill>
        <a:blip xmlns:a="http://schemas.openxmlformats.org/drawingml/2006/main" xmlns:r="http://schemas.openxmlformats.org/officeDocument/2006/relationships" r:embed="rId14" cstate="print"/>
        <a:stretch xmlns:a="http://schemas.openxmlformats.org/drawingml/2006/main">
          <a:fillRect/>
        </a:stretch>
      </cdr:blipFill>
      <cdr:spPr>
        <a:xfrm xmlns:a="http://schemas.openxmlformats.org/drawingml/2006/main">
          <a:off x="6977700" y="6098345"/>
          <a:ext cx="164695" cy="164770"/>
        </a:xfrm>
        <a:prstGeom xmlns:a="http://schemas.openxmlformats.org/drawingml/2006/main" prst="rect">
          <a:avLst/>
        </a:prstGeom>
      </cdr:spPr>
    </cdr:pic>
  </cdr:relSizeAnchor>
  <cdr:relSizeAnchor xmlns:cdr="http://schemas.openxmlformats.org/drawingml/2006/chartDrawing">
    <cdr:from>
      <cdr:x>0.68367</cdr:x>
      <cdr:y>0.9686</cdr:y>
    </cdr:from>
    <cdr:to>
      <cdr:x>0.70268</cdr:x>
      <cdr:y>0.99477</cdr:y>
    </cdr:to>
    <cdr:pic>
      <cdr:nvPicPr>
        <cdr:cNvPr id="13" name="Picture 12" descr="twittericon.png">
          <a:hlinkClick xmlns:a="http://schemas.openxmlformats.org/drawingml/2006/main" xmlns:r="http://schemas.openxmlformats.org/officeDocument/2006/relationships" r:id="rId15" tooltip="Follow Jim"/>
        </cdr:cNvPr>
        <cdr:cNvPicPr>
          <a:picLocks xmlns:a="http://schemas.openxmlformats.org/drawingml/2006/main" noChangeAspect="1"/>
        </cdr:cNvPicPr>
      </cdr:nvPicPr>
      <cdr:blipFill>
        <a:blip xmlns:a="http://schemas.openxmlformats.org/drawingml/2006/main" xmlns:r="http://schemas.openxmlformats.org/officeDocument/2006/relationships" r:embed="rId16" cstate="print"/>
        <a:stretch xmlns:a="http://schemas.openxmlformats.org/drawingml/2006/main">
          <a:fillRect/>
        </a:stretch>
      </cdr:blipFill>
      <cdr:spPr>
        <a:xfrm xmlns:a="http://schemas.openxmlformats.org/drawingml/2006/main">
          <a:off x="5925853" y="6098345"/>
          <a:ext cx="164782" cy="164770"/>
        </a:xfrm>
        <a:prstGeom xmlns:a="http://schemas.openxmlformats.org/drawingml/2006/main" prst="rect">
          <a:avLst/>
        </a:prstGeom>
      </cdr:spPr>
    </cdr:pic>
  </cdr:relSizeAnchor>
  <cdr:relSizeAnchor xmlns:cdr="http://schemas.openxmlformats.org/drawingml/2006/chartDrawing">
    <cdr:from>
      <cdr:x>0.15748</cdr:x>
      <cdr:y>0.96338</cdr:y>
    </cdr:from>
    <cdr:to>
      <cdr:x>0.18408</cdr:x>
      <cdr:y>1</cdr:y>
    </cdr:to>
    <cdr:pic>
      <cdr:nvPicPr>
        <cdr:cNvPr id="14" name="Picture 13" descr="internet icon.png"/>
        <cdr:cNvPicPr>
          <a:picLocks xmlns:a="http://schemas.openxmlformats.org/drawingml/2006/main" noChangeAspect="1"/>
        </cdr:cNvPicPr>
      </cdr:nvPicPr>
      <cdr:blipFill>
        <a:blip xmlns:a="http://schemas.openxmlformats.org/drawingml/2006/main" xmlns:r="http://schemas.openxmlformats.org/officeDocument/2006/relationships" r:embed="rId17" cstate="print"/>
        <a:stretch xmlns:a="http://schemas.openxmlformats.org/drawingml/2006/main">
          <a:fillRect/>
        </a:stretch>
      </cdr:blipFill>
      <cdr:spPr>
        <a:xfrm xmlns:a="http://schemas.openxmlformats.org/drawingml/2006/main">
          <a:off x="1365038" y="6065436"/>
          <a:ext cx="230539" cy="230589"/>
        </a:xfrm>
        <a:prstGeom xmlns:a="http://schemas.openxmlformats.org/drawingml/2006/main" prst="rect">
          <a:avLst/>
        </a:prstGeom>
      </cdr:spPr>
    </cdr:pic>
  </cdr:relSizeAnchor>
  <cdr:relSizeAnchor xmlns:cdr="http://schemas.openxmlformats.org/drawingml/2006/chartDrawing">
    <cdr:from>
      <cdr:x>0.69473</cdr:x>
      <cdr:y>0.96443</cdr:y>
    </cdr:from>
    <cdr:to>
      <cdr:x>0.7901</cdr:x>
      <cdr:y>0.99894</cdr:y>
    </cdr:to>
    <cdr:sp macro="" textlink="">
      <cdr:nvSpPr>
        <cdr:cNvPr id="15" name="TextBox 1">
          <a:hlinkClick xmlns:a="http://schemas.openxmlformats.org/drawingml/2006/main" xmlns:r="http://schemas.openxmlformats.org/officeDocument/2006/relationships" r:id="rId15" tooltip="Follow Jim on Twitter"/>
        </cdr:cNvPr>
        <cdr:cNvSpPr txBox="1"/>
      </cdr:nvSpPr>
      <cdr:spPr>
        <a:xfrm xmlns:a="http://schemas.openxmlformats.org/drawingml/2006/main">
          <a:off x="6021759" y="6072100"/>
          <a:ext cx="826595" cy="217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t>@TheJimBowie</a:t>
          </a:r>
        </a:p>
      </cdr:txBody>
    </cdr:sp>
  </cdr:relSizeAnchor>
  <cdr:relSizeAnchor xmlns:cdr="http://schemas.openxmlformats.org/drawingml/2006/chartDrawing">
    <cdr:from>
      <cdr:x>0.28462</cdr:x>
      <cdr:y>0.96443</cdr:y>
    </cdr:from>
    <cdr:to>
      <cdr:x>0.38131</cdr:x>
      <cdr:y>0.99894</cdr:y>
    </cdr:to>
    <cdr:sp macro="" textlink="">
      <cdr:nvSpPr>
        <cdr:cNvPr id="16" name="TextBox 16">
          <a:hlinkClick xmlns:a="http://schemas.openxmlformats.org/drawingml/2006/main" xmlns:r="http://schemas.openxmlformats.org/officeDocument/2006/relationships" r:id="rId5" tooltip="Come on Backstage"/>
        </cdr:cNvPr>
        <cdr:cNvSpPr txBox="1"/>
      </cdr:nvSpPr>
      <cdr:spPr>
        <a:xfrm xmlns:a="http://schemas.openxmlformats.org/drawingml/2006/main">
          <a:off x="2467049" y="6072100"/>
          <a:ext cx="838031" cy="217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roxtarinc.com •</a:t>
          </a:r>
        </a:p>
      </cdr:txBody>
    </cdr:sp>
  </cdr:relSizeAnchor>
  <cdr:relSizeAnchor xmlns:cdr="http://schemas.openxmlformats.org/drawingml/2006/chartDrawing">
    <cdr:from>
      <cdr:x>0.36423</cdr:x>
      <cdr:y>0.96443</cdr:y>
    </cdr:from>
    <cdr:to>
      <cdr:x>0.45959</cdr:x>
      <cdr:y>0.99894</cdr:y>
    </cdr:to>
    <cdr:sp macro="" textlink="">
      <cdr:nvSpPr>
        <cdr:cNvPr id="17" name="TextBox 17">
          <a:hlinkClick xmlns:a="http://schemas.openxmlformats.org/drawingml/2006/main" xmlns:r="http://schemas.openxmlformats.org/officeDocument/2006/relationships" r:id="rId18" tooltip="Welcome to the Dojo"/>
        </cdr:cNvPr>
        <cdr:cNvSpPr txBox="1"/>
      </cdr:nvSpPr>
      <cdr:spPr>
        <a:xfrm xmlns:a="http://schemas.openxmlformats.org/drawingml/2006/main">
          <a:off x="3157019" y="6072100"/>
          <a:ext cx="826595" cy="217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0"/>
            <a:t>lsssamurai.com</a:t>
          </a:r>
        </a:p>
      </cdr:txBody>
    </cdr:sp>
  </cdr:relSizeAnchor>
  <cdr:relSizeAnchor xmlns:cdr="http://schemas.openxmlformats.org/drawingml/2006/chartDrawing">
    <cdr:from>
      <cdr:x>0.63939</cdr:x>
      <cdr:y>0</cdr:y>
    </cdr:from>
    <cdr:to>
      <cdr:x>0.86509</cdr:x>
      <cdr:y>0.03679</cdr:y>
    </cdr:to>
    <cdr:sp macro="" textlink="">
      <cdr:nvSpPr>
        <cdr:cNvPr id="18" name="TextBox 1"/>
        <cdr:cNvSpPr txBox="1"/>
      </cdr:nvSpPr>
      <cdr:spPr>
        <a:xfrm xmlns:a="http://schemas.openxmlformats.org/drawingml/2006/main">
          <a:off x="5542108" y="0"/>
          <a:ext cx="1956243" cy="2316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a:solidFill>
                <a:schemeClr val="tx1">
                  <a:lumMod val="65000"/>
                  <a:lumOff val="35000"/>
                </a:schemeClr>
              </a:solidFill>
            </a:rPr>
            <a:t>click here for the project</a:t>
          </a:r>
          <a:r>
            <a:rPr lang="en-US" sz="800" baseline="0">
              <a:solidFill>
                <a:schemeClr val="tx1">
                  <a:lumMod val="65000"/>
                  <a:lumOff val="35000"/>
                </a:schemeClr>
              </a:solidFill>
            </a:rPr>
            <a:t> portfolio matrix</a:t>
          </a:r>
          <a:endParaRPr lang="en-US" sz="800">
            <a:solidFill>
              <a:schemeClr val="tx1">
                <a:lumMod val="65000"/>
                <a:lumOff val="35000"/>
              </a:schemeClr>
            </a:solidFill>
          </a:endParaRPr>
        </a:p>
      </cdr:txBody>
    </cdr:sp>
  </cdr:relSizeAnchor>
  <cdr:relSizeAnchor xmlns:cdr="http://schemas.openxmlformats.org/drawingml/2006/chartDrawing">
    <cdr:from>
      <cdr:x>0.38422</cdr:x>
      <cdr:y>0.00229</cdr:y>
    </cdr:from>
    <cdr:to>
      <cdr:x>0.55291</cdr:x>
      <cdr:y>0.03679</cdr:y>
    </cdr:to>
    <cdr:sp macro="" textlink="">
      <cdr:nvSpPr>
        <cdr:cNvPr id="19" name="TextBox 2">
          <a:hlinkClick xmlns:a="http://schemas.openxmlformats.org/drawingml/2006/main" xmlns:r="http://schemas.openxmlformats.org/officeDocument/2006/relationships" r:id="rId19" tooltip="access the scoring guide"/>
        </cdr:cNvPr>
        <cdr:cNvSpPr txBox="1"/>
      </cdr:nvSpPr>
      <cdr:spPr>
        <a:xfrm xmlns:a="http://schemas.openxmlformats.org/drawingml/2006/main">
          <a:off x="3330288" y="14396"/>
          <a:ext cx="1462158" cy="2172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800">
              <a:solidFill>
                <a:schemeClr val="tx1">
                  <a:lumMod val="65000"/>
                  <a:lumOff val="35000"/>
                </a:schemeClr>
              </a:solidFill>
            </a:rPr>
            <a:t>click here for the scoring guide</a:t>
          </a:r>
        </a:p>
      </cdr:txBody>
    </cdr:sp>
  </cdr:relSizeAnchor>
  <cdr:relSizeAnchor xmlns:cdr="http://schemas.openxmlformats.org/drawingml/2006/chartDrawing">
    <cdr:from>
      <cdr:x>0.15493</cdr:x>
      <cdr:y>0.00229</cdr:y>
    </cdr:from>
    <cdr:to>
      <cdr:x>0.29773</cdr:x>
      <cdr:y>0.03679</cdr:y>
    </cdr:to>
    <cdr:sp macro="" textlink="">
      <cdr:nvSpPr>
        <cdr:cNvPr id="20" name="TextBox 3">
          <a:hlinkClick xmlns:a="http://schemas.openxmlformats.org/drawingml/2006/main" xmlns:r="http://schemas.openxmlformats.org/officeDocument/2006/relationships" r:id="rId20" tooltip="check out the how to"/>
        </cdr:cNvPr>
        <cdr:cNvSpPr txBox="1"/>
      </cdr:nvSpPr>
      <cdr:spPr>
        <a:xfrm xmlns:a="http://schemas.openxmlformats.org/drawingml/2006/main">
          <a:off x="1342857" y="14396"/>
          <a:ext cx="1237769" cy="2172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solidFill>
                <a:schemeClr val="tx1">
                  <a:lumMod val="65000"/>
                  <a:lumOff val="35000"/>
                </a:schemeClr>
              </a:solidFill>
            </a:rPr>
            <a:t>click here for instructions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123825</xdr:colOff>
      <xdr:row>1</xdr:row>
      <xdr:rowOff>38100</xdr:rowOff>
    </xdr:from>
    <xdr:to>
      <xdr:col>3</xdr:col>
      <xdr:colOff>581025</xdr:colOff>
      <xdr:row>18</xdr:row>
      <xdr:rowOff>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28600"/>
          <a:ext cx="2286000" cy="3200400"/>
        </a:xfrm>
        <a:prstGeom prst="rect">
          <a:avLst/>
        </a:prstGeom>
        <a:effectLst>
          <a:outerShdw blurRad="50800" dist="38100" dir="2700000" algn="tl" rotWithShape="0">
            <a:prstClr val="black">
              <a:alpha val="40000"/>
            </a:prstClr>
          </a:outerShdw>
        </a:effectLst>
      </xdr:spPr>
    </xdr:pic>
    <xdr:clientData/>
  </xdr:twoCellAnchor>
  <xdr:twoCellAnchor>
    <xdr:from>
      <xdr:col>0</xdr:col>
      <xdr:colOff>123825</xdr:colOff>
      <xdr:row>18</xdr:row>
      <xdr:rowOff>38100</xdr:rowOff>
    </xdr:from>
    <xdr:to>
      <xdr:col>3</xdr:col>
      <xdr:colOff>581025</xdr:colOff>
      <xdr:row>34</xdr:row>
      <xdr:rowOff>0</xdr:rowOff>
    </xdr:to>
    <xdr:sp macro="" textlink="">
      <xdr:nvSpPr>
        <xdr:cNvPr id="10" name="Rectangle 9"/>
        <xdr:cNvSpPr/>
      </xdr:nvSpPr>
      <xdr:spPr>
        <a:xfrm flipH="1" flipV="1">
          <a:off x="123825" y="3467100"/>
          <a:ext cx="2272553" cy="3009900"/>
        </a:xfrm>
        <a:prstGeom prst="rect">
          <a:avLst/>
        </a:prstGeom>
        <a:solidFill>
          <a:schemeClr val="tx1">
            <a:lumMod val="65000"/>
            <a:lumOff val="3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198105</xdr:colOff>
      <xdr:row>18</xdr:row>
      <xdr:rowOff>123063</xdr:rowOff>
    </xdr:from>
    <xdr:to>
      <xdr:col>1</xdr:col>
      <xdr:colOff>11006</xdr:colOff>
      <xdr:row>20</xdr:row>
      <xdr:rowOff>162687</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105" y="3552063"/>
          <a:ext cx="422501" cy="420624"/>
        </a:xfrm>
        <a:prstGeom prst="rect">
          <a:avLst/>
        </a:prstGeom>
      </xdr:spPr>
    </xdr:pic>
    <xdr:clientData/>
  </xdr:twoCellAnchor>
  <xdr:twoCellAnchor>
    <xdr:from>
      <xdr:col>0</xdr:col>
      <xdr:colOff>152402</xdr:colOff>
      <xdr:row>24</xdr:row>
      <xdr:rowOff>166957</xdr:rowOff>
    </xdr:from>
    <xdr:to>
      <xdr:col>1</xdr:col>
      <xdr:colOff>56709</xdr:colOff>
      <xdr:row>27</xdr:row>
      <xdr:rowOff>52657</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402" y="4738957"/>
          <a:ext cx="513907" cy="457200"/>
        </a:xfrm>
        <a:prstGeom prst="rect">
          <a:avLst/>
        </a:prstGeom>
      </xdr:spPr>
    </xdr:pic>
    <xdr:clientData/>
  </xdr:twoCellAnchor>
  <xdr:twoCellAnchor>
    <xdr:from>
      <xdr:col>0</xdr:col>
      <xdr:colOff>180755</xdr:colOff>
      <xdr:row>31</xdr:row>
      <xdr:rowOff>57150</xdr:rowOff>
    </xdr:from>
    <xdr:to>
      <xdr:col>1</xdr:col>
      <xdr:colOff>28355</xdr:colOff>
      <xdr:row>33</xdr:row>
      <xdr:rowOff>133350</xdr:rowOff>
    </xdr:to>
    <xdr:pic>
      <xdr:nvPicPr>
        <xdr:cNvPr id="8" name="Picture 7" descr="Icon-Gmail01909.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80755" y="5962650"/>
          <a:ext cx="457200" cy="457200"/>
        </a:xfrm>
        <a:prstGeom prst="rect">
          <a:avLst/>
        </a:prstGeom>
      </xdr:spPr>
    </xdr:pic>
    <xdr:clientData/>
  </xdr:twoCellAnchor>
  <xdr:twoCellAnchor>
    <xdr:from>
      <xdr:col>0</xdr:col>
      <xdr:colOff>180755</xdr:colOff>
      <xdr:row>21</xdr:row>
      <xdr:rowOff>126722</xdr:rowOff>
    </xdr:from>
    <xdr:to>
      <xdr:col>1</xdr:col>
      <xdr:colOff>28355</xdr:colOff>
      <xdr:row>24</xdr:row>
      <xdr:rowOff>12422</xdr:rowOff>
    </xdr:to>
    <xdr:pic>
      <xdr:nvPicPr>
        <xdr:cNvPr id="9" name="Picture 8" descr="twittericon.pn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180755" y="4127222"/>
          <a:ext cx="457200" cy="457200"/>
        </a:xfrm>
        <a:prstGeom prst="rect">
          <a:avLst/>
        </a:prstGeom>
      </xdr:spPr>
    </xdr:pic>
    <xdr:clientData/>
  </xdr:twoCellAnchor>
  <xdr:twoCellAnchor>
    <xdr:from>
      <xdr:col>1</xdr:col>
      <xdr:colOff>85725</xdr:colOff>
      <xdr:row>19</xdr:row>
      <xdr:rowOff>28575</xdr:rowOff>
    </xdr:from>
    <xdr:to>
      <xdr:col>3</xdr:col>
      <xdr:colOff>244018</xdr:colOff>
      <xdr:row>20</xdr:row>
      <xdr:rowOff>118280</xdr:rowOff>
    </xdr:to>
    <xdr:sp macro="" textlink="">
      <xdr:nvSpPr>
        <xdr:cNvPr id="11" name="TextBox 10"/>
        <xdr:cNvSpPr txBox="1"/>
      </xdr:nvSpPr>
      <xdr:spPr>
        <a:xfrm>
          <a:off x="695325" y="3648075"/>
          <a:ext cx="137749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CONNECT</a:t>
          </a:r>
          <a:r>
            <a:rPr lang="en-US" sz="1200" b="1" baseline="0">
              <a:solidFill>
                <a:schemeClr val="bg1"/>
              </a:solidFill>
            </a:rPr>
            <a:t> </a:t>
          </a:r>
          <a:r>
            <a:rPr lang="en-US" sz="1200" b="1">
              <a:solidFill>
                <a:schemeClr val="bg1"/>
              </a:solidFill>
            </a:rPr>
            <a:t>with Jim</a:t>
          </a:r>
        </a:p>
      </xdr:txBody>
    </xdr:sp>
    <xdr:clientData/>
  </xdr:twoCellAnchor>
  <xdr:twoCellAnchor>
    <xdr:from>
      <xdr:col>1</xdr:col>
      <xdr:colOff>85725</xdr:colOff>
      <xdr:row>22</xdr:row>
      <xdr:rowOff>34925</xdr:rowOff>
    </xdr:from>
    <xdr:to>
      <xdr:col>2</xdr:col>
      <xdr:colOff>457932</xdr:colOff>
      <xdr:row>23</xdr:row>
      <xdr:rowOff>124630</xdr:rowOff>
    </xdr:to>
    <xdr:sp macro="" textlink="">
      <xdr:nvSpPr>
        <xdr:cNvPr id="12" name="TextBox 11"/>
        <xdr:cNvSpPr txBox="1"/>
      </xdr:nvSpPr>
      <xdr:spPr>
        <a:xfrm>
          <a:off x="695325" y="4225925"/>
          <a:ext cx="98180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FOLLOW Jim</a:t>
          </a:r>
        </a:p>
      </xdr:txBody>
    </xdr:sp>
    <xdr:clientData/>
  </xdr:twoCellAnchor>
  <xdr:twoCellAnchor>
    <xdr:from>
      <xdr:col>1</xdr:col>
      <xdr:colOff>85725</xdr:colOff>
      <xdr:row>25</xdr:row>
      <xdr:rowOff>88900</xdr:rowOff>
    </xdr:from>
    <xdr:to>
      <xdr:col>2</xdr:col>
      <xdr:colOff>206966</xdr:colOff>
      <xdr:row>26</xdr:row>
      <xdr:rowOff>178605</xdr:rowOff>
    </xdr:to>
    <xdr:sp macro="" textlink="">
      <xdr:nvSpPr>
        <xdr:cNvPr id="13" name="TextBox 12"/>
        <xdr:cNvSpPr txBox="1"/>
      </xdr:nvSpPr>
      <xdr:spPr>
        <a:xfrm>
          <a:off x="695325" y="4851400"/>
          <a:ext cx="73084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JOIN Jim</a:t>
          </a:r>
        </a:p>
      </xdr:txBody>
    </xdr:sp>
    <xdr:clientData/>
  </xdr:twoCellAnchor>
  <xdr:twoCellAnchor>
    <xdr:from>
      <xdr:col>1</xdr:col>
      <xdr:colOff>85725</xdr:colOff>
      <xdr:row>31</xdr:row>
      <xdr:rowOff>142875</xdr:rowOff>
    </xdr:from>
    <xdr:to>
      <xdr:col>2</xdr:col>
      <xdr:colOff>523399</xdr:colOff>
      <xdr:row>33</xdr:row>
      <xdr:rowOff>42080</xdr:rowOff>
    </xdr:to>
    <xdr:sp macro="" textlink="">
      <xdr:nvSpPr>
        <xdr:cNvPr id="14" name="TextBox 13"/>
        <xdr:cNvSpPr txBox="1"/>
      </xdr:nvSpPr>
      <xdr:spPr>
        <a:xfrm>
          <a:off x="695325" y="6048375"/>
          <a:ext cx="104727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CONTACT Jim</a:t>
          </a:r>
        </a:p>
      </xdr:txBody>
    </xdr:sp>
    <xdr:clientData/>
  </xdr:twoCellAnchor>
  <xdr:twoCellAnchor editAs="oneCell">
    <xdr:from>
      <xdr:col>0</xdr:col>
      <xdr:colOff>180644</xdr:colOff>
      <xdr:row>28</xdr:row>
      <xdr:rowOff>16692</xdr:rowOff>
    </xdr:from>
    <xdr:to>
      <xdr:col>1</xdr:col>
      <xdr:colOff>28467</xdr:colOff>
      <xdr:row>30</xdr:row>
      <xdr:rowOff>93115</xdr:rowOff>
    </xdr:to>
    <xdr:pic>
      <xdr:nvPicPr>
        <xdr:cNvPr id="18" name="Picture 17">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0644" y="5350692"/>
          <a:ext cx="457423" cy="457423"/>
        </a:xfrm>
        <a:prstGeom prst="rect">
          <a:avLst/>
        </a:prstGeom>
      </xdr:spPr>
    </xdr:pic>
    <xdr:clientData/>
  </xdr:twoCellAnchor>
  <xdr:twoCellAnchor>
    <xdr:from>
      <xdr:col>1</xdr:col>
      <xdr:colOff>85725</xdr:colOff>
      <xdr:row>28</xdr:row>
      <xdr:rowOff>117475</xdr:rowOff>
    </xdr:from>
    <xdr:to>
      <xdr:col>3</xdr:col>
      <xdr:colOff>200025</xdr:colOff>
      <xdr:row>30</xdr:row>
      <xdr:rowOff>16680</xdr:rowOff>
    </xdr:to>
    <xdr:sp macro="" textlink="">
      <xdr:nvSpPr>
        <xdr:cNvPr id="19" name="TextBox 18"/>
        <xdr:cNvSpPr txBox="1"/>
      </xdr:nvSpPr>
      <xdr:spPr>
        <a:xfrm>
          <a:off x="695325" y="5451475"/>
          <a:ext cx="133350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LISTEN to Jim</a:t>
          </a:r>
        </a:p>
      </xdr:txBody>
    </xdr:sp>
    <xdr:clientData/>
  </xdr:twoCellAnchor>
  <xdr:twoCellAnchor>
    <xdr:from>
      <xdr:col>0</xdr:col>
      <xdr:colOff>123820</xdr:colOff>
      <xdr:row>34</xdr:row>
      <xdr:rowOff>123813</xdr:rowOff>
    </xdr:from>
    <xdr:to>
      <xdr:col>20</xdr:col>
      <xdr:colOff>0</xdr:colOff>
      <xdr:row>38</xdr:row>
      <xdr:rowOff>133348</xdr:rowOff>
    </xdr:to>
    <xdr:sp macro="" textlink="">
      <xdr:nvSpPr>
        <xdr:cNvPr id="20" name="Snip Single Corner Rectangle 19"/>
        <xdr:cNvSpPr/>
      </xdr:nvSpPr>
      <xdr:spPr>
        <a:xfrm flipH="1" flipV="1">
          <a:off x="123820" y="6600813"/>
          <a:ext cx="12068180" cy="771535"/>
        </a:xfrm>
        <a:prstGeom prst="snip1Rect">
          <a:avLst>
            <a:gd name="adj" fmla="val 35715"/>
          </a:avLst>
        </a:prstGeom>
        <a:solidFill>
          <a:schemeClr val="tx1">
            <a:lumMod val="65000"/>
            <a:lumOff val="3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0" rIns="0" bIns="0" numCol="1" spcCol="0" rtlCol="0" fromWordArt="0" anchor="ctr" anchorCtr="0" forceAA="0" compatLnSpc="1">
          <a:prstTxWarp prst="textNoShape">
            <a:avLst/>
          </a:prstTxWarp>
          <a:noAutofit/>
        </a:bodyPr>
        <a:lstStyle/>
        <a:p>
          <a:pPr marL="0" indent="0" algn="l"/>
          <a:endParaRPr lang="en-US" sz="1200" b="0">
            <a:solidFill>
              <a:schemeClr val="lt1"/>
            </a:solidFill>
            <a:effectLst/>
            <a:latin typeface="+mn-lt"/>
            <a:ea typeface="+mn-ea"/>
            <a:cs typeface="+mn-cs"/>
          </a:endParaRPr>
        </a:p>
      </xdr:txBody>
    </xdr:sp>
    <xdr:clientData/>
  </xdr:twoCellAnchor>
  <xdr:oneCellAnchor>
    <xdr:from>
      <xdr:col>0</xdr:col>
      <xdr:colOff>178173</xdr:colOff>
      <xdr:row>35</xdr:row>
      <xdr:rowOff>142875</xdr:rowOff>
    </xdr:from>
    <xdr:ext cx="11966202" cy="360268"/>
    <xdr:sp macro="" textlink="">
      <xdr:nvSpPr>
        <xdr:cNvPr id="21" name="TextBox 20"/>
        <xdr:cNvSpPr txBox="1"/>
      </xdr:nvSpPr>
      <xdr:spPr>
        <a:xfrm>
          <a:off x="178173" y="6810375"/>
          <a:ext cx="11966202" cy="360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200" b="0">
              <a:solidFill>
                <a:schemeClr val="bg1"/>
              </a:solidFill>
            </a:rPr>
            <a:t>Jim is available for speaking,</a:t>
          </a:r>
          <a:r>
            <a:rPr lang="en-US" sz="1200" b="0" baseline="0">
              <a:solidFill>
                <a:schemeClr val="bg1"/>
              </a:solidFill>
            </a:rPr>
            <a:t> </a:t>
          </a:r>
          <a:r>
            <a:rPr lang="en-US" sz="1200" b="0">
              <a:solidFill>
                <a:schemeClr val="bg1"/>
              </a:solidFill>
            </a:rPr>
            <a:t>coaching, consultation,</a:t>
          </a:r>
          <a:r>
            <a:rPr lang="en-US" sz="1200" b="0" baseline="0">
              <a:solidFill>
                <a:schemeClr val="bg1"/>
              </a:solidFill>
            </a:rPr>
            <a:t> </a:t>
          </a:r>
          <a:r>
            <a:rPr lang="en-US" sz="1200" b="0">
              <a:solidFill>
                <a:schemeClr val="bg1"/>
              </a:solidFill>
            </a:rPr>
            <a:t>facilitation,  training, and program</a:t>
          </a:r>
          <a:r>
            <a:rPr lang="en-US" sz="1200" b="0" baseline="0">
              <a:solidFill>
                <a:schemeClr val="bg1"/>
              </a:solidFill>
            </a:rPr>
            <a:t> and project mentorship, management, and execution.</a:t>
          </a:r>
          <a:r>
            <a:rPr lang="en-US" sz="1200" b="0">
              <a:solidFill>
                <a:schemeClr val="bg1"/>
              </a:solidFill>
            </a:rPr>
            <a:t>   Don't hesitate to reach out today.</a:t>
          </a:r>
        </a:p>
      </xdr:txBody>
    </xdr:sp>
    <xdr:clientData/>
  </xdr:oneCellAnchor>
  <xdr:oneCellAnchor>
    <xdr:from>
      <xdr:col>18</xdr:col>
      <xdr:colOff>485776</xdr:colOff>
      <xdr:row>38</xdr:row>
      <xdr:rowOff>161925</xdr:rowOff>
    </xdr:from>
    <xdr:ext cx="1872672" cy="264560"/>
    <xdr:sp macro="" textlink="">
      <xdr:nvSpPr>
        <xdr:cNvPr id="3" name="TextBox 2"/>
        <xdr:cNvSpPr txBox="1"/>
      </xdr:nvSpPr>
      <xdr:spPr>
        <a:xfrm>
          <a:off x="11458576" y="7400925"/>
          <a:ext cx="18726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US" sz="1100">
              <a:solidFill>
                <a:schemeClr val="bg1"/>
              </a:solidFill>
              <a:effectLst/>
              <a:latin typeface="+mn-lt"/>
              <a:ea typeface="+mn-ea"/>
              <a:cs typeface="+mn-cs"/>
            </a:rPr>
            <a:t>copyright © 2011 Jim Bowie </a:t>
          </a:r>
        </a:p>
      </xdr:txBody>
    </xdr:sp>
    <xdr:clientData/>
  </xdr:oneCellAnchor>
  <xdr:twoCellAnchor>
    <xdr:from>
      <xdr:col>4</xdr:col>
      <xdr:colOff>114297</xdr:colOff>
      <xdr:row>1</xdr:row>
      <xdr:rowOff>38100</xdr:rowOff>
    </xdr:from>
    <xdr:to>
      <xdr:col>22</xdr:col>
      <xdr:colOff>821</xdr:colOff>
      <xdr:row>34</xdr:row>
      <xdr:rowOff>0</xdr:rowOff>
    </xdr:to>
    <xdr:sp macro="" textlink="">
      <xdr:nvSpPr>
        <xdr:cNvPr id="25" name="Snip Single Corner Rectangle 24"/>
        <xdr:cNvSpPr/>
      </xdr:nvSpPr>
      <xdr:spPr>
        <a:xfrm>
          <a:off x="2534768" y="228600"/>
          <a:ext cx="10599347" cy="6248400"/>
        </a:xfrm>
        <a:prstGeom prst="snip1Rect">
          <a:avLst/>
        </a:prstGeom>
        <a:solidFill>
          <a:schemeClr val="tx1">
            <a:lumMod val="65000"/>
            <a:lumOff val="3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endParaRPr lang="en-US" sz="1200" b="0">
            <a:solidFill>
              <a:schemeClr val="lt1"/>
            </a:solidFill>
            <a:effectLst/>
            <a:latin typeface="+mn-lt"/>
            <a:ea typeface="+mn-ea"/>
            <a:cs typeface="+mn-cs"/>
          </a:endParaRPr>
        </a:p>
        <a:p>
          <a:r>
            <a:rPr lang="en-US" sz="1200" b="0">
              <a:solidFill>
                <a:schemeClr val="lt1"/>
              </a:solidFill>
              <a:effectLst/>
              <a:latin typeface="+mn-lt"/>
              <a:ea typeface="+mn-ea"/>
              <a:cs typeface="+mn-cs"/>
            </a:rPr>
            <a:t>What do you really need to know about Mr. Bowie?  He is an expert strategic planner, a master performance improvement specialist, and is extremely passionate about what he does, how he does it, and who he does it for.  He has been requested by name by Chiefs of Staff and Executive leaders throughout the world, and he has never let them down.  Jim is a published author, a respected</a:t>
          </a:r>
          <a:r>
            <a:rPr lang="en-US" sz="1200" b="0" baseline="0">
              <a:solidFill>
                <a:schemeClr val="lt1"/>
              </a:solidFill>
              <a:effectLst/>
              <a:latin typeface="+mn-lt"/>
              <a:ea typeface="+mn-ea"/>
              <a:cs typeface="+mn-cs"/>
            </a:rPr>
            <a:t> </a:t>
          </a:r>
          <a:r>
            <a:rPr lang="en-US" sz="1200" b="0">
              <a:solidFill>
                <a:schemeClr val="lt1"/>
              </a:solidFill>
              <a:effectLst/>
              <a:latin typeface="+mn-lt"/>
              <a:ea typeface="+mn-ea"/>
              <a:cs typeface="+mn-cs"/>
            </a:rPr>
            <a:t>professional</a:t>
          </a:r>
          <a:r>
            <a:rPr lang="en-US" sz="1200" b="0" baseline="0">
              <a:solidFill>
                <a:schemeClr val="lt1"/>
              </a:solidFill>
              <a:effectLst/>
              <a:latin typeface="+mn-lt"/>
              <a:ea typeface="+mn-ea"/>
              <a:cs typeface="+mn-cs"/>
            </a:rPr>
            <a:t> </a:t>
          </a:r>
          <a:r>
            <a:rPr lang="en-US" sz="1200" b="0">
              <a:solidFill>
                <a:schemeClr val="lt1"/>
              </a:solidFill>
              <a:effectLst/>
              <a:latin typeface="+mn-lt"/>
              <a:ea typeface="+mn-ea"/>
              <a:cs typeface="+mn-cs"/>
            </a:rPr>
            <a:t>speaker, and a counselor to those in need.  The bottom line is that he lives for improvement everywhere and always.  </a:t>
          </a:r>
        </a:p>
        <a:p>
          <a:r>
            <a:rPr lang="en-US" sz="1200" b="0">
              <a:solidFill>
                <a:schemeClr val="lt1"/>
              </a:solidFill>
              <a:effectLst/>
              <a:latin typeface="+mn-lt"/>
              <a:ea typeface="+mn-ea"/>
              <a:cs typeface="+mn-cs"/>
            </a:rPr>
            <a:t> </a:t>
          </a:r>
        </a:p>
        <a:p>
          <a:r>
            <a:rPr lang="en-US" sz="1200" b="0">
              <a:solidFill>
                <a:schemeClr val="lt1"/>
              </a:solidFill>
              <a:effectLst/>
              <a:latin typeface="+mn-lt"/>
              <a:ea typeface="+mn-ea"/>
              <a:cs typeface="+mn-cs"/>
            </a:rPr>
            <a:t>Just like Johnny Cash, Jim has “been everywhere, man.”  He has worked in practically every industry, was a collegiate rugby national champion, served as a soldier and an airborne infantry officer in the United States Army, and is now a trusted advisor to executive leadership in the government, commercial, and non-profit sectors.  Mr. Bowie has washed dishes and led men in battle.  He has driven thirty-thousand dollar freight trucks and improvement efforts totaling in the billions.  And all this comes from a guy who was raised by a father in a rock and roll band.  He is a performance improvement fanatic, a radical, the creator of the </a:t>
          </a:r>
          <a:r>
            <a:rPr lang="en-US" sz="1200" b="1">
              <a:solidFill>
                <a:schemeClr val="lt1"/>
              </a:solidFill>
              <a:effectLst/>
              <a:latin typeface="+mn-lt"/>
              <a:ea typeface="+mn-ea"/>
              <a:cs typeface="+mn-cs"/>
            </a:rPr>
            <a:t>Lean Six Sigma Samurai</a:t>
          </a:r>
          <a:r>
            <a:rPr lang="en-US" sz="1200" b="0">
              <a:solidFill>
                <a:schemeClr val="lt1"/>
              </a:solidFill>
              <a:effectLst/>
              <a:latin typeface="+mn-lt"/>
              <a:ea typeface="+mn-ea"/>
              <a:cs typeface="+mn-cs"/>
            </a:rPr>
            <a:t>®,</a:t>
          </a:r>
          <a:r>
            <a:rPr lang="en-US" sz="1200" b="0" baseline="0">
              <a:solidFill>
                <a:schemeClr val="lt1"/>
              </a:solidFill>
              <a:effectLst/>
              <a:latin typeface="+mn-lt"/>
              <a:ea typeface="+mn-ea"/>
              <a:cs typeface="+mn-cs"/>
            </a:rPr>
            <a:t> </a:t>
          </a:r>
          <a:r>
            <a:rPr lang="en-US" sz="1200" b="0">
              <a:solidFill>
                <a:schemeClr val="lt1"/>
              </a:solidFill>
              <a:effectLst/>
              <a:latin typeface="+mn-lt"/>
              <a:ea typeface="+mn-ea"/>
              <a:cs typeface="+mn-cs"/>
            </a:rPr>
            <a:t>and he has helped people taste the nectar of victory around the globe.  With his new book, </a:t>
          </a:r>
          <a:r>
            <a:rPr lang="en-US" sz="1200" b="1" i="1" u="none">
              <a:solidFill>
                <a:schemeClr val="lt1"/>
              </a:solidFill>
              <a:effectLst/>
              <a:latin typeface="+mn-lt"/>
              <a:ea typeface="+mn-ea"/>
              <a:cs typeface="+mn-cs"/>
            </a:rPr>
            <a:t>Lean Acres: A Tale of Strategic Innovation and Improvement in a Farm-iliar Setting</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from Quality Press, he will be able to infect the remaining masses with a passion for success.</a:t>
          </a:r>
        </a:p>
        <a:p>
          <a:r>
            <a:rPr lang="en-US" sz="1200" b="0">
              <a:solidFill>
                <a:schemeClr val="lt1"/>
              </a:solidFill>
              <a:effectLst/>
              <a:latin typeface="+mn-lt"/>
              <a:ea typeface="+mn-ea"/>
              <a:cs typeface="+mn-cs"/>
            </a:rPr>
            <a:t> </a:t>
          </a:r>
        </a:p>
        <a:p>
          <a:endParaRPr lang="en-US" sz="1200" b="0">
            <a:solidFill>
              <a:schemeClr val="lt1"/>
            </a:solidFill>
            <a:effectLst/>
            <a:latin typeface="+mn-lt"/>
            <a:ea typeface="+mn-ea"/>
            <a:cs typeface="+mn-cs"/>
          </a:endParaRPr>
        </a:p>
        <a:p>
          <a:r>
            <a:rPr lang="en-US" sz="1200" b="0">
              <a:solidFill>
                <a:schemeClr val="lt1"/>
              </a:solidFill>
              <a:effectLst/>
              <a:latin typeface="+mn-lt"/>
              <a:ea typeface="+mn-ea"/>
              <a:cs typeface="+mn-cs"/>
            </a:rPr>
            <a:t> </a:t>
          </a:r>
        </a:p>
        <a:p>
          <a:r>
            <a:rPr lang="en-US" sz="1200" b="0">
              <a:solidFill>
                <a:schemeClr val="lt1"/>
              </a:solidFill>
              <a:effectLst/>
              <a:latin typeface="+mn-lt"/>
              <a:ea typeface="+mn-ea"/>
              <a:cs typeface="+mn-cs"/>
            </a:rPr>
            <a:t>Jim Bowie is a Strategic Performance Improvement Expert with more than 18 years experience leading efforts in diverse environments and industries around the world including Federal, Corporate, and Non-Profit organizations.  He is known for his hands-on approach and dynamic, passionate delivery. </a:t>
          </a:r>
        </a:p>
        <a:p>
          <a:endParaRPr lang="en-US" sz="1200" b="0">
            <a:solidFill>
              <a:schemeClr val="lt1"/>
            </a:solidFill>
            <a:effectLst/>
            <a:latin typeface="+mn-lt"/>
            <a:ea typeface="+mn-ea"/>
            <a:cs typeface="+mn-cs"/>
          </a:endParaRPr>
        </a:p>
        <a:p>
          <a:r>
            <a:rPr lang="en-US" sz="1200" b="0">
              <a:solidFill>
                <a:schemeClr val="lt1"/>
              </a:solidFill>
              <a:effectLst/>
              <a:latin typeface="+mn-lt"/>
              <a:ea typeface="+mn-ea"/>
              <a:cs typeface="+mn-cs"/>
            </a:rPr>
            <a:t>Jim delivers a results-driven, integrated, and focused approach through “top-down” strategic deployment and “bottom-up” execution. He is innovative in the design and implementation of solutions in manufacturing, service, administrative, transactional, and military operations. Mr. Bowie has managed thousands of personnel and hundreds of projects in dynamic environments around the world.</a:t>
          </a:r>
        </a:p>
        <a:p>
          <a:endParaRPr lang="en-US" sz="1200" b="0">
            <a:solidFill>
              <a:schemeClr val="lt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a:solidFill>
                <a:schemeClr val="lt1"/>
              </a:solidFill>
              <a:effectLst/>
              <a:latin typeface="+mn-lt"/>
              <a:ea typeface="+mn-ea"/>
              <a:cs typeface="+mn-cs"/>
            </a:rPr>
            <a:t>He is a former United States Army Infantry Officer and an Operation Iraqi Freedom veteran, holds a Master of Business Administration, is Kaplan &amp; Norton Balanced Scorecard Certified, a Certified Lean Six Sigma (LSS) Master Black Belt (including American Society for Quality (ASQ) Certified Six Sigma Black Belt), an ASQ Certified Manager of Quality/Organizational Excellence, a Certified Lean Master, a Certified Project Management Professional, an ISO 9001:2008 Lead Auditor, and a certified facilitator. Jim is a Senior Member of ASQ and a member of the Balanced Scorecard Collaborative, the Execution Premium Community, and the International Society of Six Sigma Practitioners (ISSSP).  His expertise was also recognized as he was selected to serve as a member of the Board of Examiners for the Malcolm Baldrige National Quality Award.  Jim’s educational track has included Salisbury University, Villanova University, University of Tennessee, Yale School of Management, University of Michigan, Auburn University, and Georgia Tech.</a:t>
          </a:r>
          <a:endParaRPr lang="en-US" sz="1200" b="0"/>
        </a:p>
      </xdr:txBody>
    </xdr:sp>
    <xdr:clientData/>
  </xdr:twoCellAnchor>
  <xdr:oneCellAnchor>
    <xdr:from>
      <xdr:col>4</xdr:col>
      <xdr:colOff>123264</xdr:colOff>
      <xdr:row>1</xdr:row>
      <xdr:rowOff>44824</xdr:rowOff>
    </xdr:from>
    <xdr:ext cx="9496425" cy="528863"/>
    <xdr:sp macro="" textlink="">
      <xdr:nvSpPr>
        <xdr:cNvPr id="29" name="TextBox 28"/>
        <xdr:cNvSpPr txBox="1"/>
      </xdr:nvSpPr>
      <xdr:spPr>
        <a:xfrm>
          <a:off x="2543735" y="235324"/>
          <a:ext cx="9496425" cy="528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2000" b="1">
              <a:solidFill>
                <a:schemeClr val="bg1"/>
              </a:solidFill>
              <a:latin typeface="Adobe Caslon Pro Bold" pitchFamily="18" charset="0"/>
            </a:rPr>
            <a:t>JIM BOWIE </a:t>
          </a:r>
          <a:r>
            <a:rPr lang="en-US" sz="1050" b="1">
              <a:solidFill>
                <a:schemeClr val="bg1"/>
              </a:solidFill>
              <a:latin typeface="+mn-lt"/>
            </a:rPr>
            <a:t>MBA • CLSSMBB </a:t>
          </a:r>
          <a:r>
            <a:rPr lang="en-US" sz="1050" b="1">
              <a:solidFill>
                <a:schemeClr val="bg1"/>
              </a:solidFill>
              <a:effectLst/>
              <a:latin typeface="+mn-lt"/>
              <a:ea typeface="+mn-ea"/>
              <a:cs typeface="+mn-cs"/>
            </a:rPr>
            <a:t>•</a:t>
          </a:r>
          <a:r>
            <a:rPr lang="en-US" sz="1050" b="1" baseline="0">
              <a:solidFill>
                <a:schemeClr val="bg1"/>
              </a:solidFill>
              <a:effectLst/>
              <a:latin typeface="+mn-lt"/>
              <a:ea typeface="+mn-ea"/>
              <a:cs typeface="+mn-cs"/>
            </a:rPr>
            <a:t> ASQ CMQ/OE </a:t>
          </a:r>
          <a:r>
            <a:rPr lang="en-US" sz="1050" b="1">
              <a:solidFill>
                <a:schemeClr val="bg1"/>
              </a:solidFill>
              <a:effectLst/>
              <a:latin typeface="+mn-lt"/>
              <a:ea typeface="+mn-ea"/>
              <a:cs typeface="+mn-cs"/>
            </a:rPr>
            <a:t>• </a:t>
          </a:r>
          <a:r>
            <a:rPr lang="en-US" sz="1050" b="1">
              <a:solidFill>
                <a:schemeClr val="bg1"/>
              </a:solidFill>
              <a:effectLst/>
              <a:latin typeface="+mn-lt"/>
            </a:rPr>
            <a:t>ASQ CSSBB </a:t>
          </a:r>
          <a:r>
            <a:rPr lang="en-US" sz="1050" b="1">
              <a:solidFill>
                <a:schemeClr val="bg1"/>
              </a:solidFill>
              <a:effectLst/>
              <a:latin typeface="+mn-lt"/>
              <a:ea typeface="+mn-ea"/>
              <a:cs typeface="+mn-cs"/>
            </a:rPr>
            <a:t>• </a:t>
          </a:r>
          <a:r>
            <a:rPr lang="en-US" sz="1050" b="1">
              <a:solidFill>
                <a:schemeClr val="bg1"/>
              </a:solidFill>
              <a:effectLst/>
              <a:latin typeface="+mn-lt"/>
            </a:rPr>
            <a:t>CLM </a:t>
          </a:r>
          <a:r>
            <a:rPr lang="en-US" sz="1050" b="1">
              <a:solidFill>
                <a:schemeClr val="bg1"/>
              </a:solidFill>
              <a:effectLst/>
              <a:latin typeface="+mn-lt"/>
              <a:ea typeface="+mn-ea"/>
              <a:cs typeface="+mn-cs"/>
            </a:rPr>
            <a:t>• K&amp;NBSC</a:t>
          </a:r>
          <a:r>
            <a:rPr lang="en-US" sz="1050" b="1" baseline="0">
              <a:solidFill>
                <a:schemeClr val="bg1"/>
              </a:solidFill>
              <a:effectLst/>
              <a:latin typeface="+mn-lt"/>
              <a:ea typeface="+mn-ea"/>
              <a:cs typeface="+mn-cs"/>
            </a:rPr>
            <a:t> </a:t>
          </a:r>
          <a:r>
            <a:rPr lang="en-US" sz="1050" b="1">
              <a:solidFill>
                <a:schemeClr val="bg1"/>
              </a:solidFill>
              <a:effectLst/>
              <a:latin typeface="+mn-lt"/>
              <a:ea typeface="+mn-ea"/>
              <a:cs typeface="+mn-cs"/>
            </a:rPr>
            <a:t>• </a:t>
          </a:r>
          <a:r>
            <a:rPr lang="en-US" sz="1050" b="1">
              <a:solidFill>
                <a:schemeClr val="bg1"/>
              </a:solidFill>
              <a:effectLst/>
              <a:latin typeface="+mn-lt"/>
            </a:rPr>
            <a:t>PMP </a:t>
          </a:r>
          <a:r>
            <a:rPr lang="en-US" sz="1100" b="1">
              <a:solidFill>
                <a:schemeClr val="bg1"/>
              </a:solidFill>
              <a:effectLst/>
              <a:latin typeface="+mn-lt"/>
              <a:ea typeface="+mn-ea"/>
              <a:cs typeface="+mn-cs"/>
            </a:rPr>
            <a:t>• ISO 9001:2008 LEAD AUDITOR • MBNQA</a:t>
          </a:r>
          <a:r>
            <a:rPr lang="en-US" sz="1100" b="1" baseline="0">
              <a:solidFill>
                <a:schemeClr val="bg1"/>
              </a:solidFill>
              <a:effectLst/>
              <a:latin typeface="+mn-lt"/>
              <a:ea typeface="+mn-ea"/>
              <a:cs typeface="+mn-cs"/>
            </a:rPr>
            <a:t> EXAMINER</a:t>
          </a:r>
          <a:endParaRPr lang="en-US" sz="1050" b="1">
            <a:solidFill>
              <a:schemeClr val="bg1"/>
            </a:solidFill>
            <a:effectLst/>
            <a:latin typeface="+mn-lt"/>
          </a:endParaRPr>
        </a:p>
      </xdr:txBody>
    </xdr:sp>
    <xdr:clientData/>
  </xdr:oneCellAnchor>
  <xdr:oneCellAnchor>
    <xdr:from>
      <xdr:col>6</xdr:col>
      <xdr:colOff>414617</xdr:colOff>
      <xdr:row>2</xdr:row>
      <xdr:rowOff>179294</xdr:rowOff>
    </xdr:from>
    <xdr:ext cx="4073872" cy="280205"/>
    <xdr:sp macro="" textlink="">
      <xdr:nvSpPr>
        <xdr:cNvPr id="15" name="TextBox 14"/>
        <xdr:cNvSpPr txBox="1"/>
      </xdr:nvSpPr>
      <xdr:spPr>
        <a:xfrm>
          <a:off x="4045323" y="560294"/>
          <a:ext cx="407387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i="0">
              <a:solidFill>
                <a:schemeClr val="bg1"/>
              </a:solidFill>
              <a:effectLst/>
              <a:latin typeface="+mn-lt"/>
              <a:ea typeface="+mn-ea"/>
              <a:cs typeface="+mn-cs"/>
            </a:rPr>
            <a:t>consultant • facilitator • author • speaker • coach • instructor</a:t>
          </a:r>
        </a:p>
      </xdr:txBody>
    </xdr:sp>
    <xdr:clientData/>
  </xdr:oneCellAnchor>
  <xdr:twoCellAnchor>
    <xdr:from>
      <xdr:col>4</xdr:col>
      <xdr:colOff>100852</xdr:colOff>
      <xdr:row>16</xdr:row>
      <xdr:rowOff>100854</xdr:rowOff>
    </xdr:from>
    <xdr:to>
      <xdr:col>7</xdr:col>
      <xdr:colOff>600075</xdr:colOff>
      <xdr:row>17</xdr:row>
      <xdr:rowOff>179295</xdr:rowOff>
    </xdr:to>
    <xdr:sp macro="" textlink="">
      <xdr:nvSpPr>
        <xdr:cNvPr id="16" name="Pentagon 15"/>
        <xdr:cNvSpPr/>
      </xdr:nvSpPr>
      <xdr:spPr>
        <a:xfrm>
          <a:off x="2539252" y="3148854"/>
          <a:ext cx="2328023" cy="268941"/>
        </a:xfrm>
        <a:prstGeom prst="homeP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Formal Qualifications</a:t>
          </a:r>
          <a:r>
            <a:rPr lang="en-US" sz="1200" b="1" baseline="0"/>
            <a:t>:</a:t>
          </a:r>
          <a:endParaRPr lang="en-US" sz="1200" b="1"/>
        </a:p>
      </xdr:txBody>
    </xdr:sp>
    <xdr:clientData/>
  </xdr:twoCellAnchor>
  <xdr:twoCellAnchor editAs="oneCell">
    <xdr:from>
      <xdr:col>20</xdr:col>
      <xdr:colOff>262599</xdr:colOff>
      <xdr:row>35</xdr:row>
      <xdr:rowOff>84647</xdr:rowOff>
    </xdr:from>
    <xdr:to>
      <xdr:col>21</xdr:col>
      <xdr:colOff>251391</xdr:colOff>
      <xdr:row>38</xdr:row>
      <xdr:rowOff>111456</xdr:rowOff>
    </xdr:to>
    <xdr:pic>
      <xdr:nvPicPr>
        <xdr:cNvPr id="30" name="Picture 29" descr="C:\Users\Buckaroo Banzai\AppData\Local\Microsoft\Windows\Temporary Internet Files\Content.IE5\M280O4OK\MC900434804[1].png">
          <a:hlinkClick xmlns:r="http://schemas.openxmlformats.org/officeDocument/2006/relationships" r:id="rId12" tooltip="See Jim's Scheduled Speaking Events"/>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454599" y="6752147"/>
          <a:ext cx="598392" cy="598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19050</xdr:colOff>
      <xdr:row>34</xdr:row>
      <xdr:rowOff>38100</xdr:rowOff>
    </xdr:from>
    <xdr:ext cx="1085490" cy="248851"/>
    <xdr:sp macro="" textlink="">
      <xdr:nvSpPr>
        <xdr:cNvPr id="17" name="TextBox 16"/>
        <xdr:cNvSpPr txBox="1"/>
      </xdr:nvSpPr>
      <xdr:spPr>
        <a:xfrm>
          <a:off x="12211050" y="6515100"/>
          <a:ext cx="108549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000">
              <a:solidFill>
                <a:schemeClr val="bg1"/>
              </a:solidFill>
            </a:rPr>
            <a:t>conference</a:t>
          </a:r>
          <a:r>
            <a:rPr lang="en-US" sz="1000" baseline="0">
              <a:solidFill>
                <a:schemeClr val="bg1"/>
              </a:solidFill>
            </a:rPr>
            <a:t> dates</a:t>
          </a:r>
          <a:endParaRPr lang="en-US" sz="100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uckaroo%20Banzai/Desktop/HQ/11_Tool%20Vault/Working/OPEN/LSS_PBC_IMRwRules_Bowie_v4_OP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xtar™ training"/>
      <sheetName val="PBC Decision Tree"/>
      <sheetName val="IMR"/>
      <sheetName val="Lean Acres™"/>
      <sheetName val="About Jim Bowie"/>
    </sheetNames>
    <sheetDataSet>
      <sheetData sheetId="0" refreshError="1"/>
      <sheetData sheetId="1" refreshError="1"/>
      <sheetData sheetId="2">
        <row r="10">
          <cell r="C10" t="str">
            <v>DATA</v>
          </cell>
        </row>
        <row r="11">
          <cell r="C11" t="str">
            <v>Water Use (gal)</v>
          </cell>
          <cell r="D11" t="str">
            <v>MR</v>
          </cell>
          <cell r="E11" t="str">
            <v>UCL (I) 3</v>
          </cell>
          <cell r="F11" t="str">
            <v>UCL (I) 2</v>
          </cell>
          <cell r="G11" t="str">
            <v>UCL (I) 1</v>
          </cell>
          <cell r="H11" t="str">
            <v>CL (I)</v>
          </cell>
          <cell r="I11" t="str">
            <v>LCL (I) 1</v>
          </cell>
          <cell r="J11" t="str">
            <v>LCL (I) 2</v>
          </cell>
          <cell r="K11" t="str">
            <v>LCL (I) 3</v>
          </cell>
          <cell r="L11" t="str">
            <v>CL (mR)</v>
          </cell>
          <cell r="M11" t="str">
            <v>UCL (mR)</v>
          </cell>
          <cell r="N11" t="str">
            <v>Rule 1</v>
          </cell>
          <cell r="O11" t="str">
            <v>Rule 5</v>
          </cell>
          <cell r="P11" t="str">
            <v>Rule 6</v>
          </cell>
          <cell r="Q11" t="str">
            <v>Rule 2</v>
          </cell>
          <cell r="R11" t="str">
            <v>Rule 7</v>
          </cell>
          <cell r="S11" t="str">
            <v>Rule 3</v>
          </cell>
          <cell r="T11" t="str">
            <v>Rule 4</v>
          </cell>
          <cell r="U11" t="str">
            <v>Rule 8</v>
          </cell>
          <cell r="W11" t="str">
            <v>Instability Indicator</v>
          </cell>
        </row>
        <row r="12">
          <cell r="C12">
            <v>34</v>
          </cell>
        </row>
        <row r="13">
          <cell r="C13">
            <v>37</v>
          </cell>
        </row>
        <row r="14">
          <cell r="C14">
            <v>45</v>
          </cell>
        </row>
        <row r="15">
          <cell r="C15">
            <v>35</v>
          </cell>
        </row>
        <row r="16">
          <cell r="C16">
            <v>41</v>
          </cell>
        </row>
        <row r="17">
          <cell r="C17">
            <v>42</v>
          </cell>
        </row>
        <row r="18">
          <cell r="C18">
            <v>35</v>
          </cell>
        </row>
        <row r="19">
          <cell r="C19">
            <v>37</v>
          </cell>
        </row>
        <row r="20">
          <cell r="C20">
            <v>34</v>
          </cell>
        </row>
        <row r="21">
          <cell r="C21">
            <v>41</v>
          </cell>
        </row>
        <row r="22">
          <cell r="C22">
            <v>38</v>
          </cell>
        </row>
        <row r="23">
          <cell r="C23">
            <v>41</v>
          </cell>
        </row>
        <row r="24">
          <cell r="C24">
            <v>39</v>
          </cell>
        </row>
        <row r="25">
          <cell r="C25">
            <v>34</v>
          </cell>
        </row>
        <row r="26">
          <cell r="C26">
            <v>40</v>
          </cell>
        </row>
        <row r="27">
          <cell r="C27">
            <v>35</v>
          </cell>
        </row>
        <row r="28">
          <cell r="C28">
            <v>30</v>
          </cell>
        </row>
        <row r="29">
          <cell r="C29">
            <v>31</v>
          </cell>
        </row>
        <row r="30">
          <cell r="C30">
            <v>35</v>
          </cell>
        </row>
        <row r="31">
          <cell r="C31">
            <v>42</v>
          </cell>
        </row>
        <row r="32">
          <cell r="C32">
            <v>39</v>
          </cell>
        </row>
        <row r="33">
          <cell r="C33">
            <v>43</v>
          </cell>
        </row>
        <row r="34">
          <cell r="C34">
            <v>45</v>
          </cell>
        </row>
        <row r="35">
          <cell r="C35">
            <v>45</v>
          </cell>
        </row>
      </sheetData>
      <sheetData sheetId="3" refreshError="1"/>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abSelected="1" workbookViewId="0">
      <selection activeCell="J12" sqref="J12"/>
    </sheetView>
  </sheetViews>
  <sheetFormatPr defaultRowHeight="15" x14ac:dyDescent="0.25"/>
  <cols>
    <col min="1" max="16384" width="9.140625" style="2"/>
  </cols>
  <sheetData/>
  <sheetProtection password="C661"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
  <sheetViews>
    <sheetView zoomScaleNormal="100" workbookViewId="0">
      <selection activeCell="J7" sqref="J7"/>
    </sheetView>
  </sheetViews>
  <sheetFormatPr defaultRowHeight="15" x14ac:dyDescent="0.25"/>
  <cols>
    <col min="1" max="12" width="9.140625" style="3"/>
    <col min="13" max="13" width="6" style="3" customWidth="1"/>
    <col min="14" max="16384" width="9.140625" style="3"/>
  </cols>
  <sheetData/>
  <sheetProtection password="C661" sheet="1" objects="1" scenarios="1" selectLockedCells="1" selectUnlockedCells="1"/>
  <pageMargins left="0.7" right="0.7" top="0.75" bottom="0.75" header="0.3" footer="0.3"/>
  <pageSetup scale="71"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31"/>
  <sheetViews>
    <sheetView zoomScaleNormal="100" workbookViewId="0">
      <selection activeCell="C9" sqref="C9"/>
    </sheetView>
  </sheetViews>
  <sheetFormatPr defaultRowHeight="15" x14ac:dyDescent="0.25"/>
  <cols>
    <col min="1" max="1" width="1.7109375" style="2" customWidth="1"/>
    <col min="2" max="2" width="3.7109375" style="2" bestFit="1" customWidth="1"/>
    <col min="3" max="3" width="29.7109375" style="2" bestFit="1" customWidth="1"/>
    <col min="4" max="4" width="77.28515625" style="2" customWidth="1"/>
    <col min="5" max="5" width="7.42578125" style="2" bestFit="1" customWidth="1"/>
    <col min="6" max="6" width="7.42578125" style="2" customWidth="1"/>
    <col min="7" max="9" width="21.42578125" style="2" customWidth="1"/>
    <col min="10" max="10" width="1.7109375" style="2" customWidth="1"/>
    <col min="11" max="16384" width="9.140625" style="2"/>
  </cols>
  <sheetData>
    <row r="1" spans="1:10" x14ac:dyDescent="0.25">
      <c r="F1" s="5"/>
      <c r="G1" s="5"/>
      <c r="H1" s="5"/>
      <c r="I1" s="5"/>
    </row>
    <row r="2" spans="1:10" x14ac:dyDescent="0.25">
      <c r="F2" s="5"/>
      <c r="G2" s="5"/>
      <c r="H2" s="5"/>
      <c r="I2" s="5"/>
    </row>
    <row r="3" spans="1:10" x14ac:dyDescent="0.25">
      <c r="F3" s="5"/>
      <c r="G3" s="5"/>
      <c r="H3" s="5"/>
      <c r="I3" s="5"/>
    </row>
    <row r="4" spans="1:10" x14ac:dyDescent="0.25">
      <c r="F4" s="5"/>
      <c r="G4" s="5"/>
      <c r="H4" s="5"/>
      <c r="I4" s="5"/>
    </row>
    <row r="5" spans="1:10" x14ac:dyDescent="0.25">
      <c r="B5" s="5"/>
      <c r="C5" s="5"/>
      <c r="D5" s="5"/>
      <c r="E5" s="9"/>
      <c r="G5" s="76"/>
      <c r="H5" s="71"/>
      <c r="I5" s="97"/>
      <c r="J5" s="4"/>
    </row>
    <row r="6" spans="1:10" ht="15.75" thickBot="1" x14ac:dyDescent="0.3">
      <c r="B6" s="5"/>
      <c r="C6" s="5"/>
      <c r="D6" s="5"/>
      <c r="E6" s="9"/>
      <c r="I6" s="8"/>
      <c r="J6" s="4"/>
    </row>
    <row r="7" spans="1:10" ht="15.75" thickBot="1" x14ac:dyDescent="0.3">
      <c r="B7" s="5"/>
      <c r="C7" s="5"/>
      <c r="D7" s="5"/>
      <c r="E7" s="9"/>
      <c r="F7" s="145" t="s">
        <v>102</v>
      </c>
      <c r="G7" s="146"/>
      <c r="H7" s="146"/>
      <c r="I7" s="147"/>
      <c r="J7" s="4"/>
    </row>
    <row r="8" spans="1:10" ht="15.75" thickBot="1" x14ac:dyDescent="0.3">
      <c r="A8" s="6"/>
      <c r="B8" s="74"/>
      <c r="C8" s="27" t="s">
        <v>99</v>
      </c>
      <c r="D8" s="27" t="s">
        <v>100</v>
      </c>
      <c r="E8" s="61" t="s">
        <v>101</v>
      </c>
      <c r="F8" s="61">
        <v>0</v>
      </c>
      <c r="G8" s="27">
        <v>1</v>
      </c>
      <c r="H8" s="27">
        <v>3</v>
      </c>
      <c r="I8" s="28">
        <v>9</v>
      </c>
      <c r="J8" s="4"/>
    </row>
    <row r="9" spans="1:10" ht="141" customHeight="1" x14ac:dyDescent="0.25">
      <c r="A9" s="6"/>
      <c r="B9" s="137" t="s">
        <v>103</v>
      </c>
      <c r="C9" s="72" t="s">
        <v>0</v>
      </c>
      <c r="D9" s="16" t="s">
        <v>57</v>
      </c>
      <c r="E9" s="37">
        <v>0.5</v>
      </c>
      <c r="F9" s="37" t="s">
        <v>98</v>
      </c>
      <c r="G9" s="10" t="s">
        <v>34</v>
      </c>
      <c r="H9" s="10" t="s">
        <v>25</v>
      </c>
      <c r="I9" s="62" t="s">
        <v>26</v>
      </c>
      <c r="J9" s="4"/>
    </row>
    <row r="10" spans="1:10" ht="141" customHeight="1" x14ac:dyDescent="0.25">
      <c r="A10" s="6"/>
      <c r="B10" s="138"/>
      <c r="C10" s="72" t="s">
        <v>1</v>
      </c>
      <c r="D10" s="16" t="s">
        <v>45</v>
      </c>
      <c r="E10" s="37">
        <v>0.25</v>
      </c>
      <c r="F10" s="37" t="s">
        <v>98</v>
      </c>
      <c r="G10" s="10" t="s">
        <v>34</v>
      </c>
      <c r="H10" s="10" t="s">
        <v>25</v>
      </c>
      <c r="I10" s="62" t="s">
        <v>26</v>
      </c>
      <c r="J10" s="4"/>
    </row>
    <row r="11" spans="1:10" ht="141" customHeight="1" x14ac:dyDescent="0.25">
      <c r="A11" s="6"/>
      <c r="B11" s="138"/>
      <c r="C11" s="72" t="s">
        <v>9</v>
      </c>
      <c r="D11" s="16" t="s">
        <v>18</v>
      </c>
      <c r="E11" s="37">
        <v>0.1</v>
      </c>
      <c r="F11" s="37" t="s">
        <v>98</v>
      </c>
      <c r="G11" s="10" t="s">
        <v>33</v>
      </c>
      <c r="H11" s="10" t="s">
        <v>44</v>
      </c>
      <c r="I11" s="62" t="s">
        <v>27</v>
      </c>
      <c r="J11" s="4"/>
    </row>
    <row r="12" spans="1:10" ht="141" customHeight="1" x14ac:dyDescent="0.25">
      <c r="A12" s="6"/>
      <c r="B12" s="138"/>
      <c r="C12" s="72" t="s">
        <v>11</v>
      </c>
      <c r="D12" s="16" t="s">
        <v>46</v>
      </c>
      <c r="E12" s="37">
        <v>0.1</v>
      </c>
      <c r="F12" s="37" t="s">
        <v>98</v>
      </c>
      <c r="G12" s="11" t="s">
        <v>28</v>
      </c>
      <c r="H12" s="11" t="s">
        <v>29</v>
      </c>
      <c r="I12" s="63" t="s">
        <v>30</v>
      </c>
      <c r="J12" s="4"/>
    </row>
    <row r="13" spans="1:10" ht="141" customHeight="1" thickBot="1" x14ac:dyDescent="0.3">
      <c r="A13" s="6"/>
      <c r="B13" s="139"/>
      <c r="C13" s="73" t="s">
        <v>10</v>
      </c>
      <c r="D13" s="64" t="s">
        <v>19</v>
      </c>
      <c r="E13" s="65">
        <v>0.05</v>
      </c>
      <c r="F13" s="65" t="s">
        <v>98</v>
      </c>
      <c r="G13" s="66" t="s">
        <v>33</v>
      </c>
      <c r="H13" s="66" t="s">
        <v>44</v>
      </c>
      <c r="I13" s="67" t="s">
        <v>27</v>
      </c>
      <c r="J13" s="4"/>
    </row>
    <row r="14" spans="1:10" ht="141" customHeight="1" x14ac:dyDescent="0.25">
      <c r="A14" s="6"/>
      <c r="B14" s="140" t="s">
        <v>104</v>
      </c>
      <c r="C14" s="75" t="s">
        <v>12</v>
      </c>
      <c r="D14" s="136" t="s">
        <v>24</v>
      </c>
      <c r="E14" s="68">
        <v>0.2</v>
      </c>
      <c r="F14" s="68" t="s">
        <v>98</v>
      </c>
      <c r="G14" s="69" t="s">
        <v>38</v>
      </c>
      <c r="H14" s="69" t="s">
        <v>39</v>
      </c>
      <c r="I14" s="70" t="s">
        <v>40</v>
      </c>
      <c r="J14" s="4"/>
    </row>
    <row r="15" spans="1:10" ht="141" customHeight="1" x14ac:dyDescent="0.25">
      <c r="A15" s="6"/>
      <c r="B15" s="138"/>
      <c r="C15" s="72" t="s">
        <v>16</v>
      </c>
      <c r="D15" s="16" t="s">
        <v>23</v>
      </c>
      <c r="E15" s="37">
        <v>0.4</v>
      </c>
      <c r="F15" s="37" t="s">
        <v>98</v>
      </c>
      <c r="G15" s="11" t="s">
        <v>35</v>
      </c>
      <c r="H15" s="11" t="s">
        <v>36</v>
      </c>
      <c r="I15" s="63" t="s">
        <v>37</v>
      </c>
      <c r="J15" s="4"/>
    </row>
    <row r="16" spans="1:10" ht="141" customHeight="1" x14ac:dyDescent="0.25">
      <c r="A16" s="6"/>
      <c r="B16" s="138"/>
      <c r="C16" s="72" t="s">
        <v>13</v>
      </c>
      <c r="D16" s="16" t="s">
        <v>20</v>
      </c>
      <c r="E16" s="37">
        <v>0.1</v>
      </c>
      <c r="F16" s="37" t="s">
        <v>98</v>
      </c>
      <c r="G16" s="10" t="s">
        <v>31</v>
      </c>
      <c r="H16" s="10" t="s">
        <v>32</v>
      </c>
      <c r="I16" s="62" t="s">
        <v>5</v>
      </c>
      <c r="J16" s="4"/>
    </row>
    <row r="17" spans="1:10" ht="141" customHeight="1" x14ac:dyDescent="0.25">
      <c r="A17" s="6"/>
      <c r="B17" s="138"/>
      <c r="C17" s="72" t="s">
        <v>14</v>
      </c>
      <c r="D17" s="16" t="s">
        <v>21</v>
      </c>
      <c r="E17" s="37">
        <v>0.2</v>
      </c>
      <c r="F17" s="37" t="s">
        <v>98</v>
      </c>
      <c r="G17" s="11" t="s">
        <v>41</v>
      </c>
      <c r="H17" s="11" t="s">
        <v>42</v>
      </c>
      <c r="I17" s="63" t="s">
        <v>43</v>
      </c>
      <c r="J17" s="4"/>
    </row>
    <row r="18" spans="1:10" ht="141" customHeight="1" thickBot="1" x14ac:dyDescent="0.3">
      <c r="A18" s="6"/>
      <c r="B18" s="141"/>
      <c r="C18" s="73" t="s">
        <v>15</v>
      </c>
      <c r="D18" s="64" t="s">
        <v>22</v>
      </c>
      <c r="E18" s="65">
        <v>0.1</v>
      </c>
      <c r="F18" s="65" t="s">
        <v>98</v>
      </c>
      <c r="G18" s="66" t="s">
        <v>8</v>
      </c>
      <c r="H18" s="66" t="s">
        <v>7</v>
      </c>
      <c r="I18" s="67" t="s">
        <v>6</v>
      </c>
      <c r="J18" s="4"/>
    </row>
    <row r="19" spans="1:10" x14ac:dyDescent="0.25">
      <c r="B19" s="8"/>
      <c r="C19" s="8"/>
      <c r="D19" s="8"/>
      <c r="E19" s="8"/>
      <c r="F19" s="8"/>
      <c r="G19" s="8"/>
      <c r="H19" s="8"/>
      <c r="I19" s="8"/>
    </row>
    <row r="20" spans="1:10" x14ac:dyDescent="0.25">
      <c r="B20" s="142"/>
      <c r="C20" s="143"/>
      <c r="D20" s="143"/>
      <c r="E20" s="143"/>
      <c r="F20" s="143"/>
      <c r="G20" s="143"/>
      <c r="H20" s="143"/>
      <c r="I20" s="144"/>
    </row>
    <row r="29" spans="1:10" x14ac:dyDescent="0.25">
      <c r="C29" s="7"/>
    </row>
    <row r="31" spans="1:10" x14ac:dyDescent="0.25">
      <c r="C31" s="7"/>
    </row>
  </sheetData>
  <sheetProtection password="C661" sheet="1" objects="1" scenarios="1" selectLockedCells="1"/>
  <mergeCells count="4">
    <mergeCell ref="B9:B13"/>
    <mergeCell ref="B14:B18"/>
    <mergeCell ref="B20:I20"/>
    <mergeCell ref="F7:I7"/>
  </mergeCells>
  <dataValidations count="5">
    <dataValidation type="custom" allowBlank="1" showInputMessage="1" showErrorMessage="1" errorTitle="Buckaroo says..." error="The WEIGHTS assigned for each CRITERIA in the BENEFITS section have to equal &quot;1&quot;." sqref="F9:F13">
      <formula1>SUM($E$9:$E$13)=1</formula1>
    </dataValidation>
    <dataValidation type="custom" allowBlank="1" showInputMessage="1" showErrorMessage="1" errorTitle="Buckaroo says..." error="The WEIGHTS assigned for each CRITERIA in the EFFORT section have to equal &quot;1&quot;." sqref="F14:F18">
      <formula1>SUM($E$14:$E$18)=1</formula1>
    </dataValidation>
    <dataValidation type="custom" errorStyle="warning" allowBlank="1" showInputMessage="1" showErrorMessage="1" errorTitle="Buckaroo says..." error="The sum of the WEIGHTS assigned for each CRITERIA in the BENEFITS section should equal &quot;1&quot;." sqref="E9:E13">
      <formula1>SUM($E$9:$E$13)=1</formula1>
    </dataValidation>
    <dataValidation type="custom" errorStyle="warning" allowBlank="1" showInputMessage="1" showErrorMessage="1" errorTitle="Buckaroo says..." error="The sum of the WEIGHTS assigned for each CRITERIA in the EFFORT section should equal &quot;1&quot;." sqref="E14:E17">
      <formula1>SUM($E$14:$E$18)=1</formula1>
    </dataValidation>
    <dataValidation type="custom" errorStyle="warning" allowBlank="1" showInputMessage="1" showErrorMessage="1" errorTitle="Buckaroo says..." error="The sum of the WEIGHTS assigned for each CRITERIA in the EFFORT section should equal &quot;1&quot;." sqref="E18">
      <formula1>SUM($E$14:$E$18)=1</formula1>
    </dataValidation>
  </dataValidations>
  <printOptions horizontalCentered="1"/>
  <pageMargins left="0.45" right="0.45" top="0.75" bottom="0.75" header="0.3" footer="0.3"/>
  <pageSetup scale="61"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FAT108"/>
  <sheetViews>
    <sheetView zoomScaleNormal="100" zoomScaleSheetLayoutView="100" workbookViewId="0">
      <selection activeCell="B9" sqref="B9"/>
    </sheetView>
  </sheetViews>
  <sheetFormatPr defaultRowHeight="15" x14ac:dyDescent="0.25"/>
  <cols>
    <col min="1" max="1" width="3.7109375" style="38" customWidth="1"/>
    <col min="2" max="2" width="9.140625" style="38"/>
    <col min="3" max="3" width="16.140625" style="38" customWidth="1"/>
    <col min="4" max="4" width="66.28515625" style="38" bestFit="1" customWidth="1"/>
    <col min="5" max="5" width="11.7109375" style="38" customWidth="1"/>
    <col min="6" max="7" width="8.42578125" style="38" customWidth="1"/>
    <col min="8" max="17" width="4.42578125" style="38" customWidth="1"/>
    <col min="18" max="18" width="3.7109375" style="80" customWidth="1"/>
    <col min="19" max="19" width="7.7109375" style="81" customWidth="1"/>
    <col min="20" max="20" width="3" style="81" customWidth="1"/>
    <col min="21" max="21" width="7.7109375" style="80" customWidth="1"/>
    <col min="22" max="22" width="4.85546875" style="85" customWidth="1"/>
    <col min="23" max="24" width="9.5703125" style="80" customWidth="1"/>
    <col min="25" max="25" width="9.140625" style="80"/>
    <col min="26" max="27" width="12.28515625" style="114" customWidth="1"/>
    <col min="28" max="28" width="12.28515625" style="80" customWidth="1"/>
    <col min="29" max="29" width="13.140625" style="114" customWidth="1"/>
    <col min="30" max="30" width="13.140625" style="80" customWidth="1"/>
    <col min="31" max="31" width="24.7109375" style="114" bestFit="1" customWidth="1"/>
    <col min="32" max="32" width="9.140625" style="115"/>
    <col min="33" max="36" width="9.140625" style="114"/>
    <col min="37" max="39" width="9.140625" style="80"/>
    <col min="40" max="40" width="9.140625" style="115"/>
    <col min="41" max="43" width="9.140625" style="80"/>
    <col min="44" max="44" width="9.140625" style="115"/>
    <col min="45" max="46" width="9.140625" style="116"/>
    <col min="47" max="48" width="10.140625" style="116" bestFit="1" customWidth="1"/>
    <col min="49" max="50" width="9.140625" style="116"/>
    <col min="51" max="51" width="11" style="115" customWidth="1"/>
    <col min="52" max="4102" width="9.140625" style="80"/>
    <col min="4103" max="16384" width="9.140625" style="38"/>
  </cols>
  <sheetData>
    <row r="1" spans="1:53" x14ac:dyDescent="0.25">
      <c r="F1" s="39"/>
      <c r="G1" s="39"/>
      <c r="H1" s="39"/>
      <c r="I1" s="39"/>
      <c r="J1" s="39"/>
      <c r="K1" s="39"/>
      <c r="L1" s="39"/>
      <c r="M1" s="39"/>
      <c r="N1" s="39"/>
      <c r="O1" s="39"/>
      <c r="P1" s="39"/>
      <c r="Q1" s="39"/>
      <c r="V1" s="84"/>
      <c r="X1" s="113"/>
      <c r="AL1" s="80">
        <f>IF('About Jim Bowie'!BB90=2,0.8,IF('About Jim Bowie'!BB90=3,0.7,IF('About Jim Bowie'!BB90=4,0.6,IF('About Jim Bowie'!BB90=5,1,0))))</f>
        <v>0</v>
      </c>
    </row>
    <row r="2" spans="1:53" x14ac:dyDescent="0.25">
      <c r="F2" s="39"/>
      <c r="G2" s="39"/>
      <c r="H2" s="39"/>
      <c r="I2" s="39"/>
      <c r="J2" s="39"/>
      <c r="K2" s="39"/>
      <c r="L2" s="39"/>
      <c r="M2" s="39"/>
      <c r="N2" s="39"/>
      <c r="O2" s="39"/>
      <c r="P2" s="39"/>
      <c r="Q2" s="39"/>
      <c r="V2" s="84"/>
      <c r="W2" s="113"/>
      <c r="X2" s="113"/>
      <c r="AD2" s="117"/>
    </row>
    <row r="3" spans="1:53" x14ac:dyDescent="0.25">
      <c r="F3" s="39"/>
      <c r="G3" s="39"/>
      <c r="H3" s="39"/>
      <c r="I3" s="39"/>
      <c r="J3" s="39"/>
      <c r="K3" s="39"/>
      <c r="L3" s="39"/>
      <c r="M3" s="39"/>
      <c r="N3" s="39"/>
      <c r="O3" s="39"/>
      <c r="P3" s="39"/>
      <c r="Q3" s="39"/>
      <c r="V3" s="84"/>
      <c r="W3" s="113"/>
      <c r="X3" s="113"/>
      <c r="AD3" s="116"/>
    </row>
    <row r="4" spans="1:53" ht="15.75" thickBot="1" x14ac:dyDescent="0.3">
      <c r="F4" s="39"/>
      <c r="G4" s="39"/>
      <c r="H4" s="39"/>
      <c r="I4" s="39"/>
      <c r="J4" s="39"/>
      <c r="K4" s="39"/>
      <c r="L4" s="39"/>
      <c r="M4" s="39"/>
      <c r="N4" s="39"/>
      <c r="O4" s="39"/>
      <c r="P4" s="39"/>
      <c r="Q4" s="39"/>
      <c r="S4" s="95" t="s">
        <v>119</v>
      </c>
      <c r="T4" s="90"/>
      <c r="U4" s="96" t="s">
        <v>118</v>
      </c>
      <c r="V4" s="84"/>
      <c r="X4" s="113"/>
    </row>
    <row r="5" spans="1:53" ht="15.75" thickBot="1" x14ac:dyDescent="0.3">
      <c r="E5" s="40"/>
      <c r="F5" s="148" t="s">
        <v>105</v>
      </c>
      <c r="G5" s="149"/>
      <c r="H5" s="150" t="s">
        <v>103</v>
      </c>
      <c r="I5" s="151"/>
      <c r="J5" s="151"/>
      <c r="K5" s="151"/>
      <c r="L5" s="152"/>
      <c r="M5" s="153" t="s">
        <v>104</v>
      </c>
      <c r="N5" s="151"/>
      <c r="O5" s="151"/>
      <c r="P5" s="151"/>
      <c r="Q5" s="154"/>
      <c r="R5" s="89"/>
      <c r="S5" s="98"/>
      <c r="T5" s="94"/>
      <c r="U5" s="99"/>
      <c r="V5" s="82"/>
      <c r="Y5" s="85"/>
    </row>
    <row r="6" spans="1:53" ht="140.25" customHeight="1" x14ac:dyDescent="0.25">
      <c r="B6" s="41"/>
      <c r="E6" s="40"/>
      <c r="F6" s="178" t="s">
        <v>17</v>
      </c>
      <c r="G6" s="176" t="s">
        <v>4</v>
      </c>
      <c r="H6" s="159" t="str">
        <f>'Scoring Guide'!C9</f>
        <v>Type I Financial Savings</v>
      </c>
      <c r="I6" s="157" t="str">
        <f>'Scoring Guide'!C10</f>
        <v>Type II Financial Savings</v>
      </c>
      <c r="J6" s="157" t="str">
        <f>'Scoring Guide'!C11</f>
        <v>Quality Improvement</v>
      </c>
      <c r="K6" s="157" t="str">
        <f>'Scoring Guide'!C12</f>
        <v>Customer Service Improvement</v>
      </c>
      <c r="L6" s="155" t="str">
        <f>'Scoring Guide'!C13</f>
        <v>Cycle Time Reduction</v>
      </c>
      <c r="M6" s="161" t="str">
        <f>'Scoring Guide'!C14</f>
        <v>Resource Requirements</v>
      </c>
      <c r="N6" s="165" t="str">
        <f>'Scoring Guide'!C15</f>
        <v>Data Availability</v>
      </c>
      <c r="O6" s="163" t="str">
        <f>'Scoring Guide'!C16</f>
        <v>Time to Implement</v>
      </c>
      <c r="P6" s="165" t="str">
        <f>'Scoring Guide'!C17</f>
        <v>Implementation Cost</v>
      </c>
      <c r="Q6" s="167" t="str">
        <f>'Scoring Guide'!C18</f>
        <v>Project Risk</v>
      </c>
      <c r="R6" s="82"/>
      <c r="S6" s="171" t="s">
        <v>2</v>
      </c>
      <c r="T6" s="173" t="s">
        <v>3</v>
      </c>
      <c r="U6" s="88"/>
      <c r="V6" s="82"/>
      <c r="AA6" s="118"/>
    </row>
    <row r="7" spans="1:53" ht="61.5" customHeight="1" thickBot="1" x14ac:dyDescent="0.3">
      <c r="B7" s="42"/>
      <c r="C7" s="39"/>
      <c r="D7" s="43"/>
      <c r="E7" s="44"/>
      <c r="F7" s="179"/>
      <c r="G7" s="177"/>
      <c r="H7" s="160"/>
      <c r="I7" s="158"/>
      <c r="J7" s="158"/>
      <c r="K7" s="158"/>
      <c r="L7" s="156"/>
      <c r="M7" s="162"/>
      <c r="N7" s="166"/>
      <c r="O7" s="164"/>
      <c r="P7" s="166"/>
      <c r="Q7" s="168"/>
      <c r="R7" s="82"/>
      <c r="S7" s="172"/>
      <c r="T7" s="172"/>
      <c r="U7" s="88"/>
      <c r="V7" s="80"/>
      <c r="W7" s="119" t="s">
        <v>72</v>
      </c>
      <c r="X7" s="119" t="s">
        <v>71</v>
      </c>
      <c r="Y7" s="120"/>
      <c r="Z7" s="119" t="s">
        <v>109</v>
      </c>
      <c r="AA7" s="119"/>
      <c r="AB7" s="119" t="s">
        <v>110</v>
      </c>
      <c r="AC7" s="119" t="s">
        <v>111</v>
      </c>
      <c r="AD7" s="119" t="s">
        <v>112</v>
      </c>
      <c r="AE7" s="119" t="s">
        <v>113</v>
      </c>
      <c r="AF7" s="121"/>
      <c r="AG7" s="169" t="s">
        <v>116</v>
      </c>
      <c r="AH7" s="170"/>
      <c r="AI7" s="169" t="s">
        <v>117</v>
      </c>
      <c r="AJ7" s="170"/>
      <c r="AK7" s="120"/>
      <c r="AL7" s="120"/>
      <c r="AM7" s="120"/>
      <c r="AN7" s="121" t="s">
        <v>120</v>
      </c>
      <c r="AO7" s="120"/>
      <c r="AP7" s="120"/>
      <c r="AQ7" s="120"/>
      <c r="AR7" s="121"/>
      <c r="AS7" s="122"/>
      <c r="AT7" s="122"/>
      <c r="AU7" s="122"/>
      <c r="AV7" s="122"/>
      <c r="AW7" s="122"/>
      <c r="AX7" s="122"/>
      <c r="BA7" s="120"/>
    </row>
    <row r="8" spans="1:53" ht="15.75" thickBot="1" x14ac:dyDescent="0.3">
      <c r="A8" s="40"/>
      <c r="B8" s="93" t="s">
        <v>115</v>
      </c>
      <c r="C8" s="92" t="s">
        <v>108</v>
      </c>
      <c r="D8" s="92" t="s">
        <v>106</v>
      </c>
      <c r="E8" s="91" t="s">
        <v>107</v>
      </c>
      <c r="F8" s="174"/>
      <c r="G8" s="175"/>
      <c r="H8" s="45">
        <f>'Scoring Guide'!E9</f>
        <v>0.5</v>
      </c>
      <c r="I8" s="46">
        <f>'Scoring Guide'!E10</f>
        <v>0.25</v>
      </c>
      <c r="J8" s="46">
        <f>'Scoring Guide'!E11</f>
        <v>0.1</v>
      </c>
      <c r="K8" s="46">
        <f>'Scoring Guide'!E12</f>
        <v>0.1</v>
      </c>
      <c r="L8" s="47">
        <f>'Scoring Guide'!E13</f>
        <v>0.05</v>
      </c>
      <c r="M8" s="48">
        <f>'Scoring Guide'!E14</f>
        <v>0.2</v>
      </c>
      <c r="N8" s="49">
        <f>'Scoring Guide'!E15</f>
        <v>0.4</v>
      </c>
      <c r="O8" s="49">
        <f>'Scoring Guide'!E16</f>
        <v>0.1</v>
      </c>
      <c r="P8" s="49">
        <f>'Scoring Guide'!E17</f>
        <v>0.2</v>
      </c>
      <c r="Q8" s="50">
        <f>'Scoring Guide'!E18</f>
        <v>0.1</v>
      </c>
      <c r="R8" s="82">
        <v>0</v>
      </c>
      <c r="V8" s="80"/>
      <c r="W8" s="120"/>
      <c r="X8" s="120"/>
      <c r="Y8" s="120"/>
      <c r="Z8" s="119"/>
      <c r="AA8" s="119"/>
      <c r="AB8" s="119"/>
      <c r="AC8" s="119"/>
      <c r="AD8" s="120"/>
      <c r="AE8" s="119"/>
      <c r="AF8" s="121"/>
      <c r="AG8" s="119" t="s">
        <v>71</v>
      </c>
      <c r="AH8" s="119" t="s">
        <v>72</v>
      </c>
      <c r="AI8" s="119" t="s">
        <v>71</v>
      </c>
      <c r="AJ8" s="119" t="s">
        <v>72</v>
      </c>
      <c r="AK8" s="120"/>
      <c r="AL8" s="120"/>
      <c r="AM8" s="120"/>
      <c r="AN8" s="121" t="s">
        <v>17</v>
      </c>
      <c r="AO8" s="120" t="s">
        <v>121</v>
      </c>
      <c r="AP8" s="120" t="s">
        <v>123</v>
      </c>
      <c r="AQ8" s="120"/>
      <c r="AR8" s="121" t="s">
        <v>122</v>
      </c>
      <c r="AS8" s="122" t="s">
        <v>121</v>
      </c>
      <c r="AT8" s="122" t="s">
        <v>123</v>
      </c>
      <c r="AU8" s="122" t="s">
        <v>124</v>
      </c>
      <c r="AV8" s="122" t="s">
        <v>125</v>
      </c>
      <c r="AW8" s="122" t="s">
        <v>126</v>
      </c>
      <c r="AX8" s="122" t="s">
        <v>127</v>
      </c>
      <c r="AY8" s="121" t="s">
        <v>128</v>
      </c>
      <c r="BA8" s="120"/>
    </row>
    <row r="9" spans="1:53" x14ac:dyDescent="0.25">
      <c r="A9" s="40"/>
      <c r="B9" s="100" t="s">
        <v>47</v>
      </c>
      <c r="C9" s="101"/>
      <c r="D9" s="101"/>
      <c r="E9" s="129"/>
      <c r="F9" s="77" t="str">
        <f>IF(OR(COUNTBLANK(H9:Q9)&gt;0,SUM(H9:L9)=0,SUM(M9:Q9)=0),"",ROUND(SUMPRODUCT((G$9:G$58&gt;G9)/COUNTIF(G$9:G$58,G$9:G$58&amp;"")),0))</f>
        <v/>
      </c>
      <c r="G9" s="51" t="str">
        <f t="shared" ref="G9:G19" si="0">IF(OR(COUNTBLANK(H9:Q9)&gt;0,SUM(H9:L9)=0,SUM(M9:Q9)=0),"", S9/T9)</f>
        <v/>
      </c>
      <c r="H9" s="102"/>
      <c r="I9" s="103"/>
      <c r="J9" s="103"/>
      <c r="K9" s="103"/>
      <c r="L9" s="104"/>
      <c r="M9" s="105"/>
      <c r="N9" s="103"/>
      <c r="O9" s="103"/>
      <c r="P9" s="103"/>
      <c r="Q9" s="104"/>
      <c r="R9" s="82">
        <v>1</v>
      </c>
      <c r="S9" s="83">
        <f t="shared" ref="S9:S40" si="1">((H9*$H$8)+(I9*$I$8)+(J9*$J$8)+(K9*$K$8)+(L9*$L$8))*10/9</f>
        <v>0</v>
      </c>
      <c r="T9" s="83">
        <f t="shared" ref="T9:T40" si="2">((M9*$M$8)+(N9*$N$8)+(O9*$O$8)+(P9*$P$8)+(Q9*$Q$8))*10/9</f>
        <v>0</v>
      </c>
      <c r="V9" s="80"/>
      <c r="W9" s="117" t="e">
        <f>IF(OR(COUNTBLANK(H9:Q9)&gt;0,SUM(H9:L9)=0,SUM(M9:Q9)=0),NA(),((H9*$H$8)+(I9*$I$8)+(J9*$J$8)+(K9*$K$8)+(L9*$L$8))*10/9)</f>
        <v>#N/A</v>
      </c>
      <c r="X9" s="117" t="e">
        <f>IF(OR(COUNTBLANK(H9:Q9)&gt;0,SUM(H9:L9)=0,SUM(M9:Q9)=0),NA(),((M9*$M$8)+(N9*$N$8)+(O9*$O$8)+(P9*$P$8)+(Q9*$Q$8))*10/9)</f>
        <v>#N/A</v>
      </c>
      <c r="Y9" s="80" t="str">
        <f>B9</f>
        <v>A</v>
      </c>
      <c r="Z9" s="123" t="e">
        <f t="shared" ref="Z9:Z40" si="3">W9/X9</f>
        <v>#N/A</v>
      </c>
      <c r="AB9" s="114" t="e">
        <f>IF(ISBLANK($U$5),NA(),$U$5)</f>
        <v>#N/A</v>
      </c>
      <c r="AC9" s="114">
        <v>0</v>
      </c>
      <c r="AD9" s="124" t="e">
        <f>IF(COUNTBLANK($G$9:$G$58)&gt;48,NA(),MEDIAN($G$9:$G$58))</f>
        <v>#N/A</v>
      </c>
      <c r="AE9" s="125" t="e">
        <f>IF('About Jim Bowie'!$BB$88=4,NA(),IF(AND('About Jim Bowie'!$BB$88=3,Z9&gt;=$AD$9),Z9,IF(AND('About Jim Bowie'!$BB$88=2,Z9&gt;=$U$5),Z9,IF(AND('About Jim Bowie'!$BB$88=1,F9&lt;=$S$5),Z9,NA()))))</f>
        <v>#N/A</v>
      </c>
      <c r="AF9" s="126" t="str">
        <f>B9</f>
        <v>A</v>
      </c>
      <c r="AG9" s="114" t="e">
        <f>IF(ISERROR(AE9),X9,NA())</f>
        <v>#N/A</v>
      </c>
      <c r="AH9" s="114" t="e">
        <f>IF(ISERROR(AE9),W9,NA())</f>
        <v>#N/A</v>
      </c>
      <c r="AI9" s="114" t="e">
        <f>IF(ISERROR(AE9),NA(),X9)</f>
        <v>#N/A</v>
      </c>
      <c r="AJ9" s="114" t="e">
        <f>IF(ISERROR(AE9),NA(),W9)</f>
        <v>#N/A</v>
      </c>
      <c r="AN9" s="126" t="e">
        <f>IF(F9="",NA(),RANK(F9, $F$9:$F$58,1)+COUNTIF($F$9:F9,F9)-1)</f>
        <v>#N/A</v>
      </c>
      <c r="AO9" s="80" t="str">
        <f>B9</f>
        <v>A</v>
      </c>
      <c r="AP9" s="124" t="e">
        <f>IF(G9="",NA(),G9)</f>
        <v>#N/A</v>
      </c>
      <c r="AR9" s="115">
        <v>1</v>
      </c>
      <c r="AS9" s="116" t="e">
        <f>IF(AN9="#N/A",NA(),VLOOKUP($AR9, $AN$9:$AP$58, 2,FALSE))</f>
        <v>#N/A</v>
      </c>
      <c r="AT9" s="127" t="e">
        <f>IF(AN9="",NA(),VLOOKUP($AR9, $AN$9:$AP$58, 3,FALSE))</f>
        <v>#N/A</v>
      </c>
      <c r="AU9" s="128" t="e">
        <f>IF(AT9="","",AT9/SUMIF($AT$9:$AT$58,"&lt;&gt;#N/A"))</f>
        <v>#N/A</v>
      </c>
      <c r="AV9" s="128" t="e">
        <f>AU9</f>
        <v>#N/A</v>
      </c>
      <c r="AW9" s="127" t="e">
        <f>IF(AV9&lt;=$AL$1,AT9,NA())</f>
        <v>#N/A</v>
      </c>
      <c r="AX9" s="127" t="e">
        <f>IF(AV9&gt;$AL$1,AT9,NA())</f>
        <v>#N/A</v>
      </c>
      <c r="AY9" s="115" t="e">
        <f>IF(F9="",NA(),IF($AL$1=1,NA(),$AL$1))</f>
        <v>#N/A</v>
      </c>
    </row>
    <row r="10" spans="1:53" x14ac:dyDescent="0.25">
      <c r="A10" s="40"/>
      <c r="B10" s="22" t="s">
        <v>48</v>
      </c>
      <c r="C10" s="18"/>
      <c r="D10" s="18"/>
      <c r="E10" s="130"/>
      <c r="F10" s="78" t="str">
        <f t="shared" ref="F10:F58" si="4">IF(OR(COUNTBLANK(H10:Q10)&gt;0,SUM(H10:L10)=0,SUM(M10:Q10)=0),"",ROUND(SUMPRODUCT((G$9:G$58&gt;G10)/COUNTIF(G$9:G$58,G$9:G$58&amp;"")),0))</f>
        <v/>
      </c>
      <c r="G10" s="52" t="str">
        <f t="shared" si="0"/>
        <v/>
      </c>
      <c r="H10" s="29"/>
      <c r="I10" s="19"/>
      <c r="J10" s="19"/>
      <c r="K10" s="19"/>
      <c r="L10" s="30"/>
      <c r="M10" s="20"/>
      <c r="N10" s="19"/>
      <c r="O10" s="19"/>
      <c r="P10" s="19"/>
      <c r="Q10" s="30"/>
      <c r="R10" s="82">
        <v>3</v>
      </c>
      <c r="S10" s="83">
        <f t="shared" si="1"/>
        <v>0</v>
      </c>
      <c r="T10" s="83">
        <f t="shared" si="2"/>
        <v>0</v>
      </c>
      <c r="V10" s="80"/>
      <c r="W10" s="117" t="e">
        <f t="shared" ref="W10:W58" si="5">IF(OR(COUNTBLANK(H10:Q10)&gt;0,SUM(H10:L10)=0,SUM(M10:Q10)=0),NA(),((H10*$H$8)+(I10*$I$8)+(J10*$J$8)+(K10*$K$8)+(L10*$L$8))*10/9)</f>
        <v>#N/A</v>
      </c>
      <c r="X10" s="117" t="e">
        <f t="shared" ref="X10:X58" si="6">IF(OR(COUNTBLANK(H10:Q10)&gt;0,SUM(H10:L10)=0,SUM(M10:Q10)=0),NA(),((M10*$M$8)+(N10*$N$8)+(O10*$O$8)+(P10*$P$8)+(Q10*$Q$8))*10/9)</f>
        <v>#N/A</v>
      </c>
      <c r="Y10" s="80" t="str">
        <f t="shared" ref="Y10:Y58" si="7">B10</f>
        <v>B</v>
      </c>
      <c r="Z10" s="123" t="e">
        <f t="shared" si="3"/>
        <v>#N/A</v>
      </c>
      <c r="AB10" s="114" t="e">
        <f t="shared" ref="AB10:AB58" si="8">IF(ISBLANK($U$5),NA(),$U$5)</f>
        <v>#N/A</v>
      </c>
      <c r="AC10" s="114">
        <v>0</v>
      </c>
      <c r="AE10" s="125" t="e">
        <f>IF('About Jim Bowie'!$BB$88=4,NA(),IF(AND('About Jim Bowie'!$BB$88=3,Z10&gt;=$AD$9),Z10,IF(AND('About Jim Bowie'!$BB$88=2,Z10&gt;=$U$5),Z10,IF(AND('About Jim Bowie'!$BB$88=1,F10&lt;=$S$5),Z10,NA()))))</f>
        <v>#N/A</v>
      </c>
      <c r="AF10" s="126" t="str">
        <f t="shared" ref="AF10:AF58" si="9">B10</f>
        <v>B</v>
      </c>
      <c r="AG10" s="114" t="e">
        <f t="shared" ref="AG10:AG58" si="10">IF(ISERROR(AE10),X10,NA())</f>
        <v>#N/A</v>
      </c>
      <c r="AH10" s="114" t="e">
        <f t="shared" ref="AH10:AH58" si="11">IF(ISERROR(AE10),W10,NA())</f>
        <v>#N/A</v>
      </c>
      <c r="AI10" s="114" t="e">
        <f t="shared" ref="AI10:AI58" si="12">IF(ISERROR(AE10),NA(),X10)</f>
        <v>#N/A</v>
      </c>
      <c r="AJ10" s="114" t="e">
        <f t="shared" ref="AJ10:AJ58" si="13">IF(ISERROR(AE10),NA(),W10)</f>
        <v>#N/A</v>
      </c>
      <c r="AN10" s="126" t="e">
        <f>IF(F10="",NA(),RANK(F10, $F$9:$F$58,1)+COUNTIF($F$9:F10,F10)-1)</f>
        <v>#N/A</v>
      </c>
      <c r="AO10" s="80" t="str">
        <f t="shared" ref="AO10:AO58" si="14">B10</f>
        <v>B</v>
      </c>
      <c r="AP10" s="124" t="e">
        <f t="shared" ref="AP10:AP58" si="15">IF(G10="",NA(),G10)</f>
        <v>#N/A</v>
      </c>
      <c r="AR10" s="115">
        <v>2</v>
      </c>
      <c r="AS10" s="116" t="e">
        <f t="shared" ref="AS10:AS58" si="16">IF(AN10="#N/A",NA(),VLOOKUP($AR10, $AN$9:$AP$58, 2,FALSE))</f>
        <v>#N/A</v>
      </c>
      <c r="AT10" s="127" t="e">
        <f t="shared" ref="AT10:AT58" si="17">IF(AN10="",NA(),VLOOKUP($AR10, $AN$9:$AP$58, 3,FALSE))</f>
        <v>#N/A</v>
      </c>
      <c r="AU10" s="128" t="e">
        <f t="shared" ref="AU10:AU58" si="18">IF(AT10="","",AT10/SUMIF($AT$9:$AT$58,"&lt;&gt;#N/A"))</f>
        <v>#N/A</v>
      </c>
      <c r="AV10" s="128" t="e">
        <f>IF(AU10="","",AU10+AV9)</f>
        <v>#N/A</v>
      </c>
      <c r="AW10" s="127" t="e">
        <f t="shared" ref="AW10:AW58" si="19">IF(AV10&lt;=$AL$1,AT10,NA())</f>
        <v>#N/A</v>
      </c>
      <c r="AX10" s="127" t="e">
        <f t="shared" ref="AX10:AX58" si="20">IF(AV10&gt;$AL$1,AT10,NA())</f>
        <v>#N/A</v>
      </c>
      <c r="AY10" s="115" t="e">
        <f t="shared" ref="AY10:AY58" si="21">IF(F10="",NA(),IF($AL$1=1,NA(),$AL$1))</f>
        <v>#N/A</v>
      </c>
    </row>
    <row r="11" spans="1:53" x14ac:dyDescent="0.25">
      <c r="A11" s="40"/>
      <c r="B11" s="24" t="s">
        <v>49</v>
      </c>
      <c r="C11" s="15"/>
      <c r="D11" s="15"/>
      <c r="E11" s="131"/>
      <c r="F11" s="78" t="str">
        <f t="shared" si="4"/>
        <v/>
      </c>
      <c r="G11" s="52" t="str">
        <f t="shared" si="0"/>
        <v/>
      </c>
      <c r="H11" s="106"/>
      <c r="I11" s="107"/>
      <c r="J11" s="107"/>
      <c r="K11" s="107"/>
      <c r="L11" s="108"/>
      <c r="M11" s="109"/>
      <c r="N11" s="107"/>
      <c r="O11" s="107"/>
      <c r="P11" s="107"/>
      <c r="Q11" s="108"/>
      <c r="R11" s="82">
        <v>9</v>
      </c>
      <c r="S11" s="83">
        <f t="shared" si="1"/>
        <v>0</v>
      </c>
      <c r="T11" s="83">
        <f t="shared" si="2"/>
        <v>0</v>
      </c>
      <c r="V11" s="80"/>
      <c r="W11" s="117" t="e">
        <f t="shared" si="5"/>
        <v>#N/A</v>
      </c>
      <c r="X11" s="117" t="e">
        <f t="shared" si="6"/>
        <v>#N/A</v>
      </c>
      <c r="Y11" s="80" t="str">
        <f t="shared" si="7"/>
        <v>C</v>
      </c>
      <c r="Z11" s="123" t="e">
        <f t="shared" si="3"/>
        <v>#N/A</v>
      </c>
      <c r="AB11" s="114" t="e">
        <f t="shared" si="8"/>
        <v>#N/A</v>
      </c>
      <c r="AC11" s="114">
        <v>0</v>
      </c>
      <c r="AE11" s="125" t="e">
        <f>IF('About Jim Bowie'!$BB$88=4,NA(),IF(AND('About Jim Bowie'!$BB$88=3,Z11&gt;=$AD$9),Z11,IF(AND('About Jim Bowie'!$BB$88=2,Z11&gt;=$U$5),Z11,IF(AND('About Jim Bowie'!$BB$88=1,F11&lt;=$S$5),Z11,NA()))))</f>
        <v>#N/A</v>
      </c>
      <c r="AF11" s="126" t="str">
        <f t="shared" si="9"/>
        <v>C</v>
      </c>
      <c r="AG11" s="114" t="e">
        <f t="shared" si="10"/>
        <v>#N/A</v>
      </c>
      <c r="AH11" s="114" t="e">
        <f t="shared" si="11"/>
        <v>#N/A</v>
      </c>
      <c r="AI11" s="114" t="e">
        <f t="shared" si="12"/>
        <v>#N/A</v>
      </c>
      <c r="AJ11" s="114" t="e">
        <f t="shared" si="13"/>
        <v>#N/A</v>
      </c>
      <c r="AN11" s="126" t="e">
        <f>IF(F11="",NA(),RANK(F11, $F$9:$F$58,1)+COUNTIF($F$9:F11,F11)-1)</f>
        <v>#N/A</v>
      </c>
      <c r="AO11" s="80" t="str">
        <f t="shared" si="14"/>
        <v>C</v>
      </c>
      <c r="AP11" s="124" t="e">
        <f t="shared" si="15"/>
        <v>#N/A</v>
      </c>
      <c r="AR11" s="115">
        <v>3</v>
      </c>
      <c r="AS11" s="116" t="e">
        <f t="shared" si="16"/>
        <v>#N/A</v>
      </c>
      <c r="AT11" s="127" t="e">
        <f t="shared" si="17"/>
        <v>#N/A</v>
      </c>
      <c r="AU11" s="128" t="e">
        <f t="shared" si="18"/>
        <v>#N/A</v>
      </c>
      <c r="AV11" s="128" t="e">
        <f t="shared" ref="AV11:AV58" si="22">IF(AU11="","",AU11+AV10)</f>
        <v>#N/A</v>
      </c>
      <c r="AW11" s="127" t="e">
        <f t="shared" si="19"/>
        <v>#N/A</v>
      </c>
      <c r="AX11" s="127" t="e">
        <f t="shared" si="20"/>
        <v>#N/A</v>
      </c>
      <c r="AY11" s="115" t="e">
        <f t="shared" si="21"/>
        <v>#N/A</v>
      </c>
    </row>
    <row r="12" spans="1:53" x14ac:dyDescent="0.25">
      <c r="A12" s="40"/>
      <c r="B12" s="22" t="s">
        <v>50</v>
      </c>
      <c r="C12" s="18"/>
      <c r="D12" s="18"/>
      <c r="E12" s="130"/>
      <c r="F12" s="78" t="str">
        <f t="shared" si="4"/>
        <v/>
      </c>
      <c r="G12" s="52" t="str">
        <f t="shared" si="0"/>
        <v/>
      </c>
      <c r="H12" s="29"/>
      <c r="I12" s="19"/>
      <c r="J12" s="19"/>
      <c r="K12" s="19"/>
      <c r="L12" s="30"/>
      <c r="M12" s="20"/>
      <c r="N12" s="19"/>
      <c r="O12" s="19"/>
      <c r="P12" s="19"/>
      <c r="Q12" s="30"/>
      <c r="R12" s="82"/>
      <c r="S12" s="83">
        <f t="shared" si="1"/>
        <v>0</v>
      </c>
      <c r="T12" s="83">
        <f t="shared" si="2"/>
        <v>0</v>
      </c>
      <c r="V12" s="80"/>
      <c r="W12" s="117" t="e">
        <f t="shared" si="5"/>
        <v>#N/A</v>
      </c>
      <c r="X12" s="117" t="e">
        <f t="shared" si="6"/>
        <v>#N/A</v>
      </c>
      <c r="Y12" s="80" t="str">
        <f t="shared" si="7"/>
        <v>D</v>
      </c>
      <c r="Z12" s="123" t="e">
        <f t="shared" si="3"/>
        <v>#N/A</v>
      </c>
      <c r="AB12" s="114" t="e">
        <f t="shared" si="8"/>
        <v>#N/A</v>
      </c>
      <c r="AC12" s="114">
        <v>0</v>
      </c>
      <c r="AE12" s="125" t="e">
        <f>IF('About Jim Bowie'!$BB$88=4,NA(),IF(AND('About Jim Bowie'!$BB$88=3,Z12&gt;=$AD$9),Z12,IF(AND('About Jim Bowie'!$BB$88=2,Z12&gt;=$U$5),Z12,IF(AND('About Jim Bowie'!$BB$88=1,F12&lt;=$S$5),Z12,NA()))))</f>
        <v>#N/A</v>
      </c>
      <c r="AF12" s="126" t="str">
        <f t="shared" si="9"/>
        <v>D</v>
      </c>
      <c r="AG12" s="114" t="e">
        <f t="shared" si="10"/>
        <v>#N/A</v>
      </c>
      <c r="AH12" s="114" t="e">
        <f t="shared" si="11"/>
        <v>#N/A</v>
      </c>
      <c r="AI12" s="114" t="e">
        <f t="shared" si="12"/>
        <v>#N/A</v>
      </c>
      <c r="AJ12" s="114" t="e">
        <f t="shared" si="13"/>
        <v>#N/A</v>
      </c>
      <c r="AN12" s="126" t="e">
        <f>IF(F12="",NA(),RANK(F12, $F$9:$F$58,1)+COUNTIF($F$9:F12,F12)-1)</f>
        <v>#N/A</v>
      </c>
      <c r="AO12" s="80" t="str">
        <f t="shared" si="14"/>
        <v>D</v>
      </c>
      <c r="AP12" s="124" t="e">
        <f t="shared" si="15"/>
        <v>#N/A</v>
      </c>
      <c r="AR12" s="115">
        <v>4</v>
      </c>
      <c r="AS12" s="116" t="e">
        <f t="shared" si="16"/>
        <v>#N/A</v>
      </c>
      <c r="AT12" s="127" t="e">
        <f t="shared" si="17"/>
        <v>#N/A</v>
      </c>
      <c r="AU12" s="128" t="e">
        <f t="shared" si="18"/>
        <v>#N/A</v>
      </c>
      <c r="AV12" s="128" t="e">
        <f t="shared" si="22"/>
        <v>#N/A</v>
      </c>
      <c r="AW12" s="127" t="e">
        <f t="shared" si="19"/>
        <v>#N/A</v>
      </c>
      <c r="AX12" s="127" t="e">
        <f t="shared" si="20"/>
        <v>#N/A</v>
      </c>
      <c r="AY12" s="115" t="e">
        <f t="shared" si="21"/>
        <v>#N/A</v>
      </c>
    </row>
    <row r="13" spans="1:53" x14ac:dyDescent="0.25">
      <c r="A13" s="53"/>
      <c r="B13" s="24" t="s">
        <v>51</v>
      </c>
      <c r="C13" s="15"/>
      <c r="D13" s="15"/>
      <c r="E13" s="131"/>
      <c r="F13" s="78" t="str">
        <f t="shared" si="4"/>
        <v/>
      </c>
      <c r="G13" s="52" t="str">
        <f t="shared" si="0"/>
        <v/>
      </c>
      <c r="H13" s="106"/>
      <c r="I13" s="107"/>
      <c r="J13" s="107"/>
      <c r="K13" s="107"/>
      <c r="L13" s="108"/>
      <c r="M13" s="109"/>
      <c r="N13" s="107"/>
      <c r="O13" s="107"/>
      <c r="P13" s="107"/>
      <c r="Q13" s="108"/>
      <c r="R13" s="82"/>
      <c r="S13" s="83">
        <f t="shared" si="1"/>
        <v>0</v>
      </c>
      <c r="T13" s="83">
        <f t="shared" si="2"/>
        <v>0</v>
      </c>
      <c r="V13" s="80"/>
      <c r="W13" s="117" t="e">
        <f t="shared" si="5"/>
        <v>#N/A</v>
      </c>
      <c r="X13" s="117" t="e">
        <f t="shared" si="6"/>
        <v>#N/A</v>
      </c>
      <c r="Y13" s="80" t="str">
        <f t="shared" si="7"/>
        <v>E</v>
      </c>
      <c r="Z13" s="123" t="e">
        <f t="shared" si="3"/>
        <v>#N/A</v>
      </c>
      <c r="AB13" s="114" t="e">
        <f t="shared" si="8"/>
        <v>#N/A</v>
      </c>
      <c r="AC13" s="114">
        <v>0</v>
      </c>
      <c r="AE13" s="125" t="e">
        <f>IF('About Jim Bowie'!$BB$88=4,NA(),IF(AND('About Jim Bowie'!$BB$88=3,Z13&gt;=$AD$9),Z13,IF(AND('About Jim Bowie'!$BB$88=2,Z13&gt;=$U$5),Z13,IF(AND('About Jim Bowie'!$BB$88=1,F13&lt;=$S$5),Z13,NA()))))</f>
        <v>#N/A</v>
      </c>
      <c r="AF13" s="126" t="str">
        <f t="shared" si="9"/>
        <v>E</v>
      </c>
      <c r="AG13" s="114" t="e">
        <f t="shared" si="10"/>
        <v>#N/A</v>
      </c>
      <c r="AH13" s="114" t="e">
        <f t="shared" si="11"/>
        <v>#N/A</v>
      </c>
      <c r="AI13" s="114" t="e">
        <f t="shared" si="12"/>
        <v>#N/A</v>
      </c>
      <c r="AJ13" s="114" t="e">
        <f t="shared" si="13"/>
        <v>#N/A</v>
      </c>
      <c r="AN13" s="126" t="e">
        <f>IF(F13="",NA(),RANK(F13, $F$9:$F$58,1)+COUNTIF($F$9:F13,F13)-1)</f>
        <v>#N/A</v>
      </c>
      <c r="AO13" s="80" t="str">
        <f t="shared" si="14"/>
        <v>E</v>
      </c>
      <c r="AP13" s="124" t="e">
        <f t="shared" si="15"/>
        <v>#N/A</v>
      </c>
      <c r="AR13" s="115">
        <v>5</v>
      </c>
      <c r="AS13" s="116" t="e">
        <f t="shared" si="16"/>
        <v>#N/A</v>
      </c>
      <c r="AT13" s="127" t="e">
        <f t="shared" si="17"/>
        <v>#N/A</v>
      </c>
      <c r="AU13" s="128" t="e">
        <f t="shared" si="18"/>
        <v>#N/A</v>
      </c>
      <c r="AV13" s="128" t="e">
        <f t="shared" si="22"/>
        <v>#N/A</v>
      </c>
      <c r="AW13" s="127" t="e">
        <f t="shared" si="19"/>
        <v>#N/A</v>
      </c>
      <c r="AX13" s="127" t="e">
        <f t="shared" si="20"/>
        <v>#N/A</v>
      </c>
      <c r="AY13" s="115" t="e">
        <f t="shared" si="21"/>
        <v>#N/A</v>
      </c>
    </row>
    <row r="14" spans="1:53" x14ac:dyDescent="0.25">
      <c r="A14" s="53"/>
      <c r="B14" s="22" t="s">
        <v>52</v>
      </c>
      <c r="C14" s="18"/>
      <c r="D14" s="18"/>
      <c r="E14" s="132"/>
      <c r="F14" s="78" t="str">
        <f t="shared" si="4"/>
        <v/>
      </c>
      <c r="G14" s="52" t="str">
        <f t="shared" si="0"/>
        <v/>
      </c>
      <c r="H14" s="29"/>
      <c r="I14" s="19"/>
      <c r="J14" s="19"/>
      <c r="K14" s="19"/>
      <c r="L14" s="30"/>
      <c r="M14" s="20"/>
      <c r="N14" s="19"/>
      <c r="O14" s="19"/>
      <c r="P14" s="19"/>
      <c r="Q14" s="30"/>
      <c r="R14" s="82"/>
      <c r="S14" s="83">
        <f t="shared" si="1"/>
        <v>0</v>
      </c>
      <c r="T14" s="83">
        <f t="shared" si="2"/>
        <v>0</v>
      </c>
      <c r="V14" s="80"/>
      <c r="W14" s="117" t="e">
        <f t="shared" si="5"/>
        <v>#N/A</v>
      </c>
      <c r="X14" s="117" t="e">
        <f t="shared" si="6"/>
        <v>#N/A</v>
      </c>
      <c r="Y14" s="80" t="str">
        <f t="shared" si="7"/>
        <v>F</v>
      </c>
      <c r="Z14" s="123" t="e">
        <f t="shared" si="3"/>
        <v>#N/A</v>
      </c>
      <c r="AB14" s="114" t="e">
        <f t="shared" si="8"/>
        <v>#N/A</v>
      </c>
      <c r="AC14" s="114">
        <v>0</v>
      </c>
      <c r="AE14" s="125" t="e">
        <f>IF('About Jim Bowie'!$BB$88=4,NA(),IF(AND('About Jim Bowie'!$BB$88=3,Z14&gt;=$AD$9),Z14,IF(AND('About Jim Bowie'!$BB$88=2,Z14&gt;=$U$5),Z14,IF(AND('About Jim Bowie'!$BB$88=1,F14&lt;=$S$5),Z14,NA()))))</f>
        <v>#N/A</v>
      </c>
      <c r="AF14" s="126" t="str">
        <f t="shared" si="9"/>
        <v>F</v>
      </c>
      <c r="AG14" s="114" t="e">
        <f t="shared" si="10"/>
        <v>#N/A</v>
      </c>
      <c r="AH14" s="114" t="e">
        <f t="shared" si="11"/>
        <v>#N/A</v>
      </c>
      <c r="AI14" s="114" t="e">
        <f t="shared" si="12"/>
        <v>#N/A</v>
      </c>
      <c r="AJ14" s="114" t="e">
        <f t="shared" si="13"/>
        <v>#N/A</v>
      </c>
      <c r="AN14" s="126" t="e">
        <f>IF(F14="",NA(),RANK(F14, $F$9:$F$58,1)+COUNTIF($F$9:F14,F14)-1)</f>
        <v>#N/A</v>
      </c>
      <c r="AO14" s="80" t="str">
        <f t="shared" si="14"/>
        <v>F</v>
      </c>
      <c r="AP14" s="124" t="e">
        <f t="shared" si="15"/>
        <v>#N/A</v>
      </c>
      <c r="AR14" s="115">
        <v>6</v>
      </c>
      <c r="AS14" s="116" t="e">
        <f t="shared" si="16"/>
        <v>#N/A</v>
      </c>
      <c r="AT14" s="127" t="e">
        <f t="shared" si="17"/>
        <v>#N/A</v>
      </c>
      <c r="AU14" s="128" t="e">
        <f t="shared" si="18"/>
        <v>#N/A</v>
      </c>
      <c r="AV14" s="128" t="e">
        <f t="shared" si="22"/>
        <v>#N/A</v>
      </c>
      <c r="AW14" s="127" t="e">
        <f t="shared" si="19"/>
        <v>#N/A</v>
      </c>
      <c r="AX14" s="127" t="e">
        <f t="shared" si="20"/>
        <v>#N/A</v>
      </c>
      <c r="AY14" s="115" t="e">
        <f t="shared" si="21"/>
        <v>#N/A</v>
      </c>
    </row>
    <row r="15" spans="1:53" x14ac:dyDescent="0.25">
      <c r="A15" s="53"/>
      <c r="B15" s="23" t="s">
        <v>53</v>
      </c>
      <c r="C15" s="14"/>
      <c r="D15" s="14"/>
      <c r="E15" s="133"/>
      <c r="F15" s="78" t="str">
        <f t="shared" si="4"/>
        <v/>
      </c>
      <c r="G15" s="52" t="str">
        <f t="shared" si="0"/>
        <v/>
      </c>
      <c r="H15" s="31"/>
      <c r="I15" s="17"/>
      <c r="J15" s="17"/>
      <c r="K15" s="17"/>
      <c r="L15" s="32"/>
      <c r="M15" s="21"/>
      <c r="N15" s="17"/>
      <c r="O15" s="17"/>
      <c r="P15" s="17"/>
      <c r="Q15" s="32"/>
      <c r="R15" s="82"/>
      <c r="S15" s="83">
        <f t="shared" si="1"/>
        <v>0</v>
      </c>
      <c r="T15" s="83">
        <f t="shared" si="2"/>
        <v>0</v>
      </c>
      <c r="V15" s="80"/>
      <c r="W15" s="117" t="e">
        <f t="shared" si="5"/>
        <v>#N/A</v>
      </c>
      <c r="X15" s="117" t="e">
        <f t="shared" si="6"/>
        <v>#N/A</v>
      </c>
      <c r="Y15" s="80" t="str">
        <f t="shared" si="7"/>
        <v>G</v>
      </c>
      <c r="Z15" s="123" t="e">
        <f t="shared" si="3"/>
        <v>#N/A</v>
      </c>
      <c r="AB15" s="114" t="e">
        <f t="shared" si="8"/>
        <v>#N/A</v>
      </c>
      <c r="AC15" s="114">
        <v>0</v>
      </c>
      <c r="AE15" s="125" t="e">
        <f>IF('About Jim Bowie'!$BB$88=4,NA(),IF(AND('About Jim Bowie'!$BB$88=3,Z15&gt;=$AD$9),Z15,IF(AND('About Jim Bowie'!$BB$88=2,Z15&gt;=$U$5),Z15,IF(AND('About Jim Bowie'!$BB$88=1,F15&lt;=$S$5),Z15,NA()))))</f>
        <v>#N/A</v>
      </c>
      <c r="AF15" s="126" t="str">
        <f t="shared" si="9"/>
        <v>G</v>
      </c>
      <c r="AG15" s="114" t="e">
        <f t="shared" si="10"/>
        <v>#N/A</v>
      </c>
      <c r="AH15" s="114" t="e">
        <f t="shared" si="11"/>
        <v>#N/A</v>
      </c>
      <c r="AI15" s="114" t="e">
        <f t="shared" si="12"/>
        <v>#N/A</v>
      </c>
      <c r="AJ15" s="114" t="e">
        <f t="shared" si="13"/>
        <v>#N/A</v>
      </c>
      <c r="AN15" s="126" t="e">
        <f>IF(F15="",NA(),RANK(F15, $F$9:$F$58,1)+COUNTIF($F$9:F15,F15)-1)</f>
        <v>#N/A</v>
      </c>
      <c r="AO15" s="80" t="str">
        <f t="shared" si="14"/>
        <v>G</v>
      </c>
      <c r="AP15" s="124" t="e">
        <f t="shared" si="15"/>
        <v>#N/A</v>
      </c>
      <c r="AR15" s="115">
        <v>7</v>
      </c>
      <c r="AS15" s="116" t="e">
        <f t="shared" si="16"/>
        <v>#N/A</v>
      </c>
      <c r="AT15" s="127" t="e">
        <f t="shared" si="17"/>
        <v>#N/A</v>
      </c>
      <c r="AU15" s="128" t="e">
        <f t="shared" si="18"/>
        <v>#N/A</v>
      </c>
      <c r="AV15" s="128" t="e">
        <f t="shared" si="22"/>
        <v>#N/A</v>
      </c>
      <c r="AW15" s="127" t="e">
        <f t="shared" si="19"/>
        <v>#N/A</v>
      </c>
      <c r="AX15" s="127" t="e">
        <f t="shared" si="20"/>
        <v>#N/A</v>
      </c>
      <c r="AY15" s="115" t="e">
        <f t="shared" si="21"/>
        <v>#N/A</v>
      </c>
    </row>
    <row r="16" spans="1:53" x14ac:dyDescent="0.25">
      <c r="A16" s="53"/>
      <c r="B16" s="22" t="s">
        <v>54</v>
      </c>
      <c r="C16" s="18"/>
      <c r="D16" s="18"/>
      <c r="E16" s="130"/>
      <c r="F16" s="78" t="str">
        <f t="shared" si="4"/>
        <v/>
      </c>
      <c r="G16" s="52" t="str">
        <f t="shared" si="0"/>
        <v/>
      </c>
      <c r="H16" s="29"/>
      <c r="I16" s="19"/>
      <c r="J16" s="19"/>
      <c r="K16" s="19"/>
      <c r="L16" s="30"/>
      <c r="M16" s="20"/>
      <c r="N16" s="19"/>
      <c r="O16" s="19"/>
      <c r="P16" s="19"/>
      <c r="Q16" s="30"/>
      <c r="R16" s="82"/>
      <c r="S16" s="83">
        <f t="shared" si="1"/>
        <v>0</v>
      </c>
      <c r="T16" s="83">
        <f t="shared" si="2"/>
        <v>0</v>
      </c>
      <c r="V16" s="80"/>
      <c r="W16" s="117" t="e">
        <f t="shared" si="5"/>
        <v>#N/A</v>
      </c>
      <c r="X16" s="117" t="e">
        <f t="shared" si="6"/>
        <v>#N/A</v>
      </c>
      <c r="Y16" s="80" t="str">
        <f t="shared" si="7"/>
        <v>H</v>
      </c>
      <c r="Z16" s="123" t="e">
        <f t="shared" si="3"/>
        <v>#N/A</v>
      </c>
      <c r="AB16" s="114" t="e">
        <f t="shared" si="8"/>
        <v>#N/A</v>
      </c>
      <c r="AC16" s="114">
        <v>0</v>
      </c>
      <c r="AE16" s="125" t="e">
        <f>IF('About Jim Bowie'!$BB$88=4,NA(),IF(AND('About Jim Bowie'!$BB$88=3,Z16&gt;=$AD$9),Z16,IF(AND('About Jim Bowie'!$BB$88=2,Z16&gt;=$U$5),Z16,IF(AND('About Jim Bowie'!$BB$88=1,F16&lt;=$S$5),Z16,NA()))))</f>
        <v>#N/A</v>
      </c>
      <c r="AF16" s="126" t="str">
        <f t="shared" si="9"/>
        <v>H</v>
      </c>
      <c r="AG16" s="114" t="e">
        <f t="shared" si="10"/>
        <v>#N/A</v>
      </c>
      <c r="AH16" s="114" t="e">
        <f t="shared" si="11"/>
        <v>#N/A</v>
      </c>
      <c r="AI16" s="114" t="e">
        <f t="shared" si="12"/>
        <v>#N/A</v>
      </c>
      <c r="AJ16" s="114" t="e">
        <f t="shared" si="13"/>
        <v>#N/A</v>
      </c>
      <c r="AN16" s="126" t="e">
        <f>IF(F16="",NA(),RANK(F16, $F$9:$F$58,1)+COUNTIF($F$9:F16,F16)-1)</f>
        <v>#N/A</v>
      </c>
      <c r="AO16" s="80" t="str">
        <f t="shared" si="14"/>
        <v>H</v>
      </c>
      <c r="AP16" s="124" t="e">
        <f t="shared" si="15"/>
        <v>#N/A</v>
      </c>
      <c r="AR16" s="115">
        <v>8</v>
      </c>
      <c r="AS16" s="116" t="e">
        <f t="shared" si="16"/>
        <v>#N/A</v>
      </c>
      <c r="AT16" s="127" t="e">
        <f t="shared" si="17"/>
        <v>#N/A</v>
      </c>
      <c r="AU16" s="128" t="e">
        <f t="shared" si="18"/>
        <v>#N/A</v>
      </c>
      <c r="AV16" s="128" t="e">
        <f t="shared" si="22"/>
        <v>#N/A</v>
      </c>
      <c r="AW16" s="127" t="e">
        <f t="shared" si="19"/>
        <v>#N/A</v>
      </c>
      <c r="AX16" s="127" t="e">
        <f t="shared" si="20"/>
        <v>#N/A</v>
      </c>
      <c r="AY16" s="115" t="e">
        <f t="shared" si="21"/>
        <v>#N/A</v>
      </c>
    </row>
    <row r="17" spans="1:51" x14ac:dyDescent="0.25">
      <c r="A17" s="53"/>
      <c r="B17" s="23" t="s">
        <v>55</v>
      </c>
      <c r="C17" s="14"/>
      <c r="D17" s="14"/>
      <c r="E17" s="134"/>
      <c r="F17" s="78" t="str">
        <f t="shared" si="4"/>
        <v/>
      </c>
      <c r="G17" s="52" t="str">
        <f t="shared" si="0"/>
        <v/>
      </c>
      <c r="H17" s="31"/>
      <c r="I17" s="17"/>
      <c r="J17" s="17"/>
      <c r="K17" s="17"/>
      <c r="L17" s="32"/>
      <c r="M17" s="21"/>
      <c r="N17" s="17"/>
      <c r="O17" s="17"/>
      <c r="P17" s="17"/>
      <c r="Q17" s="32"/>
      <c r="R17" s="82"/>
      <c r="S17" s="83">
        <f t="shared" si="1"/>
        <v>0</v>
      </c>
      <c r="T17" s="83">
        <f t="shared" si="2"/>
        <v>0</v>
      </c>
      <c r="V17" s="80"/>
      <c r="W17" s="117" t="e">
        <f t="shared" si="5"/>
        <v>#N/A</v>
      </c>
      <c r="X17" s="117" t="e">
        <f t="shared" si="6"/>
        <v>#N/A</v>
      </c>
      <c r="Y17" s="80" t="str">
        <f t="shared" si="7"/>
        <v>I</v>
      </c>
      <c r="Z17" s="123" t="e">
        <f t="shared" si="3"/>
        <v>#N/A</v>
      </c>
      <c r="AB17" s="114" t="e">
        <f t="shared" si="8"/>
        <v>#N/A</v>
      </c>
      <c r="AC17" s="114">
        <v>0</v>
      </c>
      <c r="AE17" s="125" t="e">
        <f>IF('About Jim Bowie'!$BB$88=4,NA(),IF(AND('About Jim Bowie'!$BB$88=3,Z17&gt;=$AD$9),Z17,IF(AND('About Jim Bowie'!$BB$88=2,Z17&gt;=$U$5),Z17,IF(AND('About Jim Bowie'!$BB$88=1,F17&lt;=$S$5),Z17,NA()))))</f>
        <v>#N/A</v>
      </c>
      <c r="AF17" s="126" t="str">
        <f t="shared" si="9"/>
        <v>I</v>
      </c>
      <c r="AG17" s="114" t="e">
        <f t="shared" si="10"/>
        <v>#N/A</v>
      </c>
      <c r="AH17" s="114" t="e">
        <f t="shared" si="11"/>
        <v>#N/A</v>
      </c>
      <c r="AI17" s="114" t="e">
        <f t="shared" si="12"/>
        <v>#N/A</v>
      </c>
      <c r="AJ17" s="114" t="e">
        <f t="shared" si="13"/>
        <v>#N/A</v>
      </c>
      <c r="AN17" s="126" t="e">
        <f>IF(F17="",NA(),RANK(F17, $F$9:$F$58,1)+COUNTIF($F$9:F17,F17)-1)</f>
        <v>#N/A</v>
      </c>
      <c r="AO17" s="80" t="str">
        <f t="shared" si="14"/>
        <v>I</v>
      </c>
      <c r="AP17" s="124" t="e">
        <f t="shared" si="15"/>
        <v>#N/A</v>
      </c>
      <c r="AR17" s="115">
        <v>9</v>
      </c>
      <c r="AS17" s="116" t="e">
        <f t="shared" si="16"/>
        <v>#N/A</v>
      </c>
      <c r="AT17" s="127" t="e">
        <f t="shared" si="17"/>
        <v>#N/A</v>
      </c>
      <c r="AU17" s="128" t="e">
        <f t="shared" si="18"/>
        <v>#N/A</v>
      </c>
      <c r="AV17" s="128" t="e">
        <f t="shared" si="22"/>
        <v>#N/A</v>
      </c>
      <c r="AW17" s="127" t="e">
        <f t="shared" si="19"/>
        <v>#N/A</v>
      </c>
      <c r="AX17" s="127" t="e">
        <f t="shared" si="20"/>
        <v>#N/A</v>
      </c>
      <c r="AY17" s="115" t="e">
        <f t="shared" si="21"/>
        <v>#N/A</v>
      </c>
    </row>
    <row r="18" spans="1:51" x14ac:dyDescent="0.25">
      <c r="A18" s="54"/>
      <c r="B18" s="22" t="s">
        <v>56</v>
      </c>
      <c r="C18" s="18"/>
      <c r="D18" s="18"/>
      <c r="E18" s="130"/>
      <c r="F18" s="78" t="str">
        <f t="shared" si="4"/>
        <v/>
      </c>
      <c r="G18" s="52" t="str">
        <f t="shared" si="0"/>
        <v/>
      </c>
      <c r="H18" s="29"/>
      <c r="I18" s="19"/>
      <c r="J18" s="19"/>
      <c r="K18" s="19"/>
      <c r="L18" s="30"/>
      <c r="M18" s="20"/>
      <c r="N18" s="19"/>
      <c r="O18" s="19"/>
      <c r="P18" s="19"/>
      <c r="Q18" s="30"/>
      <c r="R18" s="82"/>
      <c r="S18" s="83">
        <f t="shared" si="1"/>
        <v>0</v>
      </c>
      <c r="T18" s="83">
        <f t="shared" si="2"/>
        <v>0</v>
      </c>
      <c r="V18" s="80"/>
      <c r="W18" s="117" t="e">
        <f t="shared" si="5"/>
        <v>#N/A</v>
      </c>
      <c r="X18" s="117" t="e">
        <f t="shared" si="6"/>
        <v>#N/A</v>
      </c>
      <c r="Y18" s="80" t="str">
        <f t="shared" si="7"/>
        <v>J</v>
      </c>
      <c r="Z18" s="123" t="e">
        <f t="shared" si="3"/>
        <v>#N/A</v>
      </c>
      <c r="AB18" s="114" t="e">
        <f t="shared" si="8"/>
        <v>#N/A</v>
      </c>
      <c r="AC18" s="114">
        <v>0</v>
      </c>
      <c r="AE18" s="125" t="e">
        <f>IF('About Jim Bowie'!$BB$88=4,NA(),IF(AND('About Jim Bowie'!$BB$88=3,Z18&gt;=$AD$9),Z18,IF(AND('About Jim Bowie'!$BB$88=2,Z18&gt;=$U$5),Z18,IF(AND('About Jim Bowie'!$BB$88=1,F18&lt;=$S$5),Z18,NA()))))</f>
        <v>#N/A</v>
      </c>
      <c r="AF18" s="126" t="str">
        <f t="shared" si="9"/>
        <v>J</v>
      </c>
      <c r="AG18" s="114" t="e">
        <f t="shared" si="10"/>
        <v>#N/A</v>
      </c>
      <c r="AH18" s="114" t="e">
        <f t="shared" si="11"/>
        <v>#N/A</v>
      </c>
      <c r="AI18" s="114" t="e">
        <f t="shared" si="12"/>
        <v>#N/A</v>
      </c>
      <c r="AJ18" s="114" t="e">
        <f t="shared" si="13"/>
        <v>#N/A</v>
      </c>
      <c r="AN18" s="126" t="e">
        <f>IF(F18="",NA(),RANK(F18, $F$9:$F$58,1)+COUNTIF($F$9:F18,F18)-1)</f>
        <v>#N/A</v>
      </c>
      <c r="AO18" s="80" t="str">
        <f t="shared" si="14"/>
        <v>J</v>
      </c>
      <c r="AP18" s="124" t="e">
        <f t="shared" si="15"/>
        <v>#N/A</v>
      </c>
      <c r="AR18" s="115">
        <v>10</v>
      </c>
      <c r="AS18" s="116" t="e">
        <f t="shared" si="16"/>
        <v>#N/A</v>
      </c>
      <c r="AT18" s="127" t="e">
        <f t="shared" si="17"/>
        <v>#N/A</v>
      </c>
      <c r="AU18" s="128" t="e">
        <f t="shared" si="18"/>
        <v>#N/A</v>
      </c>
      <c r="AV18" s="128" t="e">
        <f t="shared" si="22"/>
        <v>#N/A</v>
      </c>
      <c r="AW18" s="127" t="e">
        <f t="shared" si="19"/>
        <v>#N/A</v>
      </c>
      <c r="AX18" s="127" t="e">
        <f t="shared" si="20"/>
        <v>#N/A</v>
      </c>
      <c r="AY18" s="115" t="e">
        <f t="shared" si="21"/>
        <v>#N/A</v>
      </c>
    </row>
    <row r="19" spans="1:51" x14ac:dyDescent="0.25">
      <c r="A19" s="54"/>
      <c r="B19" s="23" t="s">
        <v>58</v>
      </c>
      <c r="C19" s="14"/>
      <c r="D19" s="14"/>
      <c r="E19" s="134"/>
      <c r="F19" s="78" t="str">
        <f t="shared" si="4"/>
        <v/>
      </c>
      <c r="G19" s="52" t="str">
        <f t="shared" si="0"/>
        <v/>
      </c>
      <c r="H19" s="31"/>
      <c r="I19" s="17"/>
      <c r="J19" s="17"/>
      <c r="K19" s="17"/>
      <c r="L19" s="32"/>
      <c r="M19" s="21"/>
      <c r="N19" s="17"/>
      <c r="O19" s="17"/>
      <c r="P19" s="17"/>
      <c r="Q19" s="32"/>
      <c r="R19" s="82"/>
      <c r="S19" s="83">
        <f t="shared" si="1"/>
        <v>0</v>
      </c>
      <c r="T19" s="83">
        <f t="shared" si="2"/>
        <v>0</v>
      </c>
      <c r="V19" s="80"/>
      <c r="W19" s="117" t="e">
        <f t="shared" si="5"/>
        <v>#N/A</v>
      </c>
      <c r="X19" s="117" t="e">
        <f t="shared" si="6"/>
        <v>#N/A</v>
      </c>
      <c r="Y19" s="80" t="str">
        <f t="shared" si="7"/>
        <v>K</v>
      </c>
      <c r="Z19" s="123" t="e">
        <f t="shared" si="3"/>
        <v>#N/A</v>
      </c>
      <c r="AB19" s="114" t="e">
        <f t="shared" si="8"/>
        <v>#N/A</v>
      </c>
      <c r="AC19" s="114">
        <v>0</v>
      </c>
      <c r="AE19" s="125" t="e">
        <f>IF('About Jim Bowie'!$BB$88=4,NA(),IF(AND('About Jim Bowie'!$BB$88=3,Z19&gt;=$AD$9),Z19,IF(AND('About Jim Bowie'!$BB$88=2,Z19&gt;=$U$5),Z19,IF(AND('About Jim Bowie'!$BB$88=1,F19&lt;=$S$5),Z19,NA()))))</f>
        <v>#N/A</v>
      </c>
      <c r="AF19" s="126" t="str">
        <f t="shared" si="9"/>
        <v>K</v>
      </c>
      <c r="AG19" s="114" t="e">
        <f t="shared" si="10"/>
        <v>#N/A</v>
      </c>
      <c r="AH19" s="114" t="e">
        <f t="shared" si="11"/>
        <v>#N/A</v>
      </c>
      <c r="AI19" s="114" t="e">
        <f t="shared" si="12"/>
        <v>#N/A</v>
      </c>
      <c r="AJ19" s="114" t="e">
        <f t="shared" si="13"/>
        <v>#N/A</v>
      </c>
      <c r="AN19" s="126" t="e">
        <f>IF(F19="",NA(),RANK(F19, $F$9:$F$58,1)+COUNTIF($F$9:F19,F19)-1)</f>
        <v>#N/A</v>
      </c>
      <c r="AO19" s="80" t="str">
        <f t="shared" si="14"/>
        <v>K</v>
      </c>
      <c r="AP19" s="124" t="e">
        <f t="shared" si="15"/>
        <v>#N/A</v>
      </c>
      <c r="AR19" s="115">
        <v>11</v>
      </c>
      <c r="AS19" s="116" t="e">
        <f t="shared" si="16"/>
        <v>#N/A</v>
      </c>
      <c r="AT19" s="127" t="e">
        <f t="shared" si="17"/>
        <v>#N/A</v>
      </c>
      <c r="AU19" s="128" t="e">
        <f t="shared" si="18"/>
        <v>#N/A</v>
      </c>
      <c r="AV19" s="128" t="e">
        <f t="shared" si="22"/>
        <v>#N/A</v>
      </c>
      <c r="AW19" s="127" t="e">
        <f t="shared" si="19"/>
        <v>#N/A</v>
      </c>
      <c r="AX19" s="127" t="e">
        <f t="shared" si="20"/>
        <v>#N/A</v>
      </c>
      <c r="AY19" s="115" t="e">
        <f t="shared" si="21"/>
        <v>#N/A</v>
      </c>
    </row>
    <row r="20" spans="1:51" x14ac:dyDescent="0.25">
      <c r="A20" s="54"/>
      <c r="B20" s="22" t="s">
        <v>59</v>
      </c>
      <c r="C20" s="18"/>
      <c r="D20" s="18"/>
      <c r="E20" s="130"/>
      <c r="F20" s="78" t="str">
        <f t="shared" si="4"/>
        <v/>
      </c>
      <c r="G20" s="52" t="str">
        <f>IF(OR(COUNTBLANK(H20:Q20)&gt;0,SUM(H20:L20)=0,SUM(M20:Q20)=0),"", S20/T20)</f>
        <v/>
      </c>
      <c r="H20" s="29"/>
      <c r="I20" s="19"/>
      <c r="J20" s="19"/>
      <c r="K20" s="19"/>
      <c r="L20" s="30"/>
      <c r="M20" s="20"/>
      <c r="N20" s="19"/>
      <c r="O20" s="19"/>
      <c r="P20" s="19"/>
      <c r="Q20" s="30"/>
      <c r="R20" s="82"/>
      <c r="S20" s="83">
        <f t="shared" si="1"/>
        <v>0</v>
      </c>
      <c r="T20" s="83">
        <f t="shared" si="2"/>
        <v>0</v>
      </c>
      <c r="V20" s="80"/>
      <c r="W20" s="117" t="e">
        <f t="shared" si="5"/>
        <v>#N/A</v>
      </c>
      <c r="X20" s="117" t="e">
        <f t="shared" si="6"/>
        <v>#N/A</v>
      </c>
      <c r="Y20" s="80" t="str">
        <f t="shared" si="7"/>
        <v>L</v>
      </c>
      <c r="Z20" s="123" t="e">
        <f t="shared" si="3"/>
        <v>#N/A</v>
      </c>
      <c r="AB20" s="114" t="e">
        <f t="shared" si="8"/>
        <v>#N/A</v>
      </c>
      <c r="AC20" s="114">
        <v>0</v>
      </c>
      <c r="AE20" s="125" t="e">
        <f>IF('About Jim Bowie'!$BB$88=4,NA(),IF(AND('About Jim Bowie'!$BB$88=3,Z20&gt;=$AD$9),Z20,IF(AND('About Jim Bowie'!$BB$88=2,Z20&gt;=$U$5),Z20,IF(AND('About Jim Bowie'!$BB$88=1,F20&lt;=$S$5),Z20,NA()))))</f>
        <v>#N/A</v>
      </c>
      <c r="AF20" s="126" t="str">
        <f t="shared" si="9"/>
        <v>L</v>
      </c>
      <c r="AG20" s="114" t="e">
        <f t="shared" si="10"/>
        <v>#N/A</v>
      </c>
      <c r="AH20" s="114" t="e">
        <f t="shared" si="11"/>
        <v>#N/A</v>
      </c>
      <c r="AI20" s="114" t="e">
        <f t="shared" si="12"/>
        <v>#N/A</v>
      </c>
      <c r="AJ20" s="114" t="e">
        <f t="shared" si="13"/>
        <v>#N/A</v>
      </c>
      <c r="AN20" s="126" t="e">
        <f>IF(F20="",NA(),RANK(F20, $F$9:$F$58,1)+COUNTIF($F$9:F20,F20)-1)</f>
        <v>#N/A</v>
      </c>
      <c r="AO20" s="80" t="str">
        <f t="shared" si="14"/>
        <v>L</v>
      </c>
      <c r="AP20" s="124" t="e">
        <f t="shared" si="15"/>
        <v>#N/A</v>
      </c>
      <c r="AR20" s="115">
        <v>12</v>
      </c>
      <c r="AS20" s="116" t="e">
        <f t="shared" si="16"/>
        <v>#N/A</v>
      </c>
      <c r="AT20" s="127" t="e">
        <f t="shared" si="17"/>
        <v>#N/A</v>
      </c>
      <c r="AU20" s="128" t="e">
        <f t="shared" si="18"/>
        <v>#N/A</v>
      </c>
      <c r="AV20" s="128" t="e">
        <f t="shared" si="22"/>
        <v>#N/A</v>
      </c>
      <c r="AW20" s="127" t="e">
        <f t="shared" si="19"/>
        <v>#N/A</v>
      </c>
      <c r="AX20" s="127" t="e">
        <f t="shared" si="20"/>
        <v>#N/A</v>
      </c>
      <c r="AY20" s="115" t="e">
        <f t="shared" si="21"/>
        <v>#N/A</v>
      </c>
    </row>
    <row r="21" spans="1:51" x14ac:dyDescent="0.25">
      <c r="A21" s="54"/>
      <c r="B21" s="23" t="s">
        <v>60</v>
      </c>
      <c r="C21" s="14"/>
      <c r="D21" s="14"/>
      <c r="E21" s="134"/>
      <c r="F21" s="78" t="str">
        <f t="shared" si="4"/>
        <v/>
      </c>
      <c r="G21" s="52" t="str">
        <f t="shared" ref="G21:G58" si="23">IF(OR(COUNTBLANK(H21:Q21)&gt;0,SUM(H21:L21)=0,SUM(M21:Q21)=0),"", S21/T21)</f>
        <v/>
      </c>
      <c r="H21" s="31"/>
      <c r="I21" s="17"/>
      <c r="J21" s="17"/>
      <c r="K21" s="17"/>
      <c r="L21" s="32"/>
      <c r="M21" s="21"/>
      <c r="N21" s="17"/>
      <c r="O21" s="17"/>
      <c r="P21" s="17"/>
      <c r="Q21" s="32"/>
      <c r="R21" s="82"/>
      <c r="S21" s="83">
        <f t="shared" si="1"/>
        <v>0</v>
      </c>
      <c r="T21" s="83">
        <f t="shared" si="2"/>
        <v>0</v>
      </c>
      <c r="V21" s="80"/>
      <c r="W21" s="117" t="e">
        <f t="shared" si="5"/>
        <v>#N/A</v>
      </c>
      <c r="X21" s="117" t="e">
        <f t="shared" si="6"/>
        <v>#N/A</v>
      </c>
      <c r="Y21" s="80" t="str">
        <f t="shared" si="7"/>
        <v>M</v>
      </c>
      <c r="Z21" s="123" t="e">
        <f t="shared" si="3"/>
        <v>#N/A</v>
      </c>
      <c r="AB21" s="114" t="e">
        <f t="shared" si="8"/>
        <v>#N/A</v>
      </c>
      <c r="AC21" s="114">
        <v>0</v>
      </c>
      <c r="AE21" s="125" t="e">
        <f>IF('About Jim Bowie'!$BB$88=4,NA(),IF(AND('About Jim Bowie'!$BB$88=3,Z21&gt;=$AD$9),Z21,IF(AND('About Jim Bowie'!$BB$88=2,Z21&gt;=$U$5),Z21,IF(AND('About Jim Bowie'!$BB$88=1,F21&lt;=$S$5),Z21,NA()))))</f>
        <v>#N/A</v>
      </c>
      <c r="AF21" s="126" t="str">
        <f t="shared" si="9"/>
        <v>M</v>
      </c>
      <c r="AG21" s="114" t="e">
        <f t="shared" si="10"/>
        <v>#N/A</v>
      </c>
      <c r="AH21" s="114" t="e">
        <f t="shared" si="11"/>
        <v>#N/A</v>
      </c>
      <c r="AI21" s="114" t="e">
        <f t="shared" si="12"/>
        <v>#N/A</v>
      </c>
      <c r="AJ21" s="114" t="e">
        <f t="shared" si="13"/>
        <v>#N/A</v>
      </c>
      <c r="AN21" s="126" t="e">
        <f>IF(F21="",NA(),RANK(F21, $F$9:$F$58,1)+COUNTIF($F$9:F21,F21)-1)</f>
        <v>#N/A</v>
      </c>
      <c r="AO21" s="80" t="str">
        <f t="shared" si="14"/>
        <v>M</v>
      </c>
      <c r="AP21" s="124" t="e">
        <f t="shared" si="15"/>
        <v>#N/A</v>
      </c>
      <c r="AR21" s="115">
        <v>13</v>
      </c>
      <c r="AS21" s="116" t="e">
        <f t="shared" si="16"/>
        <v>#N/A</v>
      </c>
      <c r="AT21" s="127" t="e">
        <f t="shared" si="17"/>
        <v>#N/A</v>
      </c>
      <c r="AU21" s="128" t="e">
        <f t="shared" si="18"/>
        <v>#N/A</v>
      </c>
      <c r="AV21" s="128" t="e">
        <f t="shared" si="22"/>
        <v>#N/A</v>
      </c>
      <c r="AW21" s="127" t="e">
        <f t="shared" si="19"/>
        <v>#N/A</v>
      </c>
      <c r="AX21" s="127" t="e">
        <f t="shared" si="20"/>
        <v>#N/A</v>
      </c>
      <c r="AY21" s="115" t="e">
        <f t="shared" si="21"/>
        <v>#N/A</v>
      </c>
    </row>
    <row r="22" spans="1:51" x14ac:dyDescent="0.25">
      <c r="A22" s="54"/>
      <c r="B22" s="22" t="s">
        <v>61</v>
      </c>
      <c r="C22" s="18"/>
      <c r="D22" s="18"/>
      <c r="E22" s="130"/>
      <c r="F22" s="78" t="str">
        <f t="shared" si="4"/>
        <v/>
      </c>
      <c r="G22" s="52" t="str">
        <f t="shared" si="23"/>
        <v/>
      </c>
      <c r="H22" s="29"/>
      <c r="I22" s="19"/>
      <c r="J22" s="19"/>
      <c r="K22" s="19"/>
      <c r="L22" s="30"/>
      <c r="M22" s="20"/>
      <c r="N22" s="19"/>
      <c r="O22" s="19"/>
      <c r="P22" s="19"/>
      <c r="Q22" s="30"/>
      <c r="R22" s="82"/>
      <c r="S22" s="83">
        <f t="shared" si="1"/>
        <v>0</v>
      </c>
      <c r="T22" s="83">
        <f t="shared" si="2"/>
        <v>0</v>
      </c>
      <c r="V22" s="80"/>
      <c r="W22" s="117" t="e">
        <f t="shared" si="5"/>
        <v>#N/A</v>
      </c>
      <c r="X22" s="117" t="e">
        <f t="shared" si="6"/>
        <v>#N/A</v>
      </c>
      <c r="Y22" s="80" t="str">
        <f t="shared" si="7"/>
        <v>N</v>
      </c>
      <c r="Z22" s="123" t="e">
        <f t="shared" si="3"/>
        <v>#N/A</v>
      </c>
      <c r="AB22" s="114" t="e">
        <f t="shared" si="8"/>
        <v>#N/A</v>
      </c>
      <c r="AC22" s="114">
        <v>0</v>
      </c>
      <c r="AE22" s="125" t="e">
        <f>IF('About Jim Bowie'!$BB$88=4,NA(),IF(AND('About Jim Bowie'!$BB$88=3,Z22&gt;=$AD$9),Z22,IF(AND('About Jim Bowie'!$BB$88=2,Z22&gt;=$U$5),Z22,IF(AND('About Jim Bowie'!$BB$88=1,F22&lt;=$S$5),Z22,NA()))))</f>
        <v>#N/A</v>
      </c>
      <c r="AF22" s="126" t="str">
        <f t="shared" si="9"/>
        <v>N</v>
      </c>
      <c r="AG22" s="114" t="e">
        <f t="shared" si="10"/>
        <v>#N/A</v>
      </c>
      <c r="AH22" s="114" t="e">
        <f t="shared" si="11"/>
        <v>#N/A</v>
      </c>
      <c r="AI22" s="114" t="e">
        <f t="shared" si="12"/>
        <v>#N/A</v>
      </c>
      <c r="AJ22" s="114" t="e">
        <f t="shared" si="13"/>
        <v>#N/A</v>
      </c>
      <c r="AN22" s="126" t="e">
        <f>IF(F22="",NA(),RANK(F22, $F$9:$F$58,1)+COUNTIF($F$9:F22,F22)-1)</f>
        <v>#N/A</v>
      </c>
      <c r="AO22" s="80" t="str">
        <f t="shared" si="14"/>
        <v>N</v>
      </c>
      <c r="AP22" s="124" t="e">
        <f t="shared" si="15"/>
        <v>#N/A</v>
      </c>
      <c r="AR22" s="115">
        <v>14</v>
      </c>
      <c r="AS22" s="116" t="e">
        <f t="shared" si="16"/>
        <v>#N/A</v>
      </c>
      <c r="AT22" s="127" t="e">
        <f t="shared" si="17"/>
        <v>#N/A</v>
      </c>
      <c r="AU22" s="128" t="e">
        <f t="shared" si="18"/>
        <v>#N/A</v>
      </c>
      <c r="AV22" s="128" t="e">
        <f t="shared" si="22"/>
        <v>#N/A</v>
      </c>
      <c r="AW22" s="127" t="e">
        <f t="shared" si="19"/>
        <v>#N/A</v>
      </c>
      <c r="AX22" s="127" t="e">
        <f t="shared" si="20"/>
        <v>#N/A</v>
      </c>
      <c r="AY22" s="115" t="e">
        <f t="shared" si="21"/>
        <v>#N/A</v>
      </c>
    </row>
    <row r="23" spans="1:51" x14ac:dyDescent="0.25">
      <c r="A23" s="54"/>
      <c r="B23" s="23" t="s">
        <v>62</v>
      </c>
      <c r="C23" s="14"/>
      <c r="D23" s="14"/>
      <c r="E23" s="134"/>
      <c r="F23" s="78" t="str">
        <f t="shared" si="4"/>
        <v/>
      </c>
      <c r="G23" s="52" t="str">
        <f t="shared" si="23"/>
        <v/>
      </c>
      <c r="H23" s="31"/>
      <c r="I23" s="17"/>
      <c r="J23" s="17"/>
      <c r="K23" s="17"/>
      <c r="L23" s="32"/>
      <c r="M23" s="21"/>
      <c r="N23" s="17"/>
      <c r="O23" s="17"/>
      <c r="P23" s="17"/>
      <c r="Q23" s="32"/>
      <c r="R23" s="82"/>
      <c r="S23" s="83">
        <f t="shared" si="1"/>
        <v>0</v>
      </c>
      <c r="T23" s="83">
        <f t="shared" si="2"/>
        <v>0</v>
      </c>
      <c r="V23" s="80"/>
      <c r="W23" s="117" t="e">
        <f t="shared" si="5"/>
        <v>#N/A</v>
      </c>
      <c r="X23" s="117" t="e">
        <f t="shared" si="6"/>
        <v>#N/A</v>
      </c>
      <c r="Y23" s="80" t="str">
        <f t="shared" si="7"/>
        <v>O</v>
      </c>
      <c r="Z23" s="123" t="e">
        <f t="shared" si="3"/>
        <v>#N/A</v>
      </c>
      <c r="AB23" s="114" t="e">
        <f t="shared" si="8"/>
        <v>#N/A</v>
      </c>
      <c r="AC23" s="114">
        <v>0</v>
      </c>
      <c r="AE23" s="125" t="e">
        <f>IF('About Jim Bowie'!$BB$88=4,NA(),IF(AND('About Jim Bowie'!$BB$88=3,Z23&gt;=$AD$9),Z23,IF(AND('About Jim Bowie'!$BB$88=2,Z23&gt;=$U$5),Z23,IF(AND('About Jim Bowie'!$BB$88=1,F23&lt;=$S$5),Z23,NA()))))</f>
        <v>#N/A</v>
      </c>
      <c r="AF23" s="126" t="str">
        <f t="shared" si="9"/>
        <v>O</v>
      </c>
      <c r="AG23" s="114" t="e">
        <f t="shared" si="10"/>
        <v>#N/A</v>
      </c>
      <c r="AH23" s="114" t="e">
        <f t="shared" si="11"/>
        <v>#N/A</v>
      </c>
      <c r="AI23" s="114" t="e">
        <f t="shared" si="12"/>
        <v>#N/A</v>
      </c>
      <c r="AJ23" s="114" t="e">
        <f t="shared" si="13"/>
        <v>#N/A</v>
      </c>
      <c r="AN23" s="126" t="e">
        <f>IF(F23="",NA(),RANK(F23, $F$9:$F$58,1)+COUNTIF($F$9:F23,F23)-1)</f>
        <v>#N/A</v>
      </c>
      <c r="AO23" s="80" t="str">
        <f t="shared" si="14"/>
        <v>O</v>
      </c>
      <c r="AP23" s="124" t="e">
        <f t="shared" si="15"/>
        <v>#N/A</v>
      </c>
      <c r="AR23" s="115">
        <v>15</v>
      </c>
      <c r="AS23" s="116" t="e">
        <f t="shared" si="16"/>
        <v>#N/A</v>
      </c>
      <c r="AT23" s="127" t="e">
        <f t="shared" si="17"/>
        <v>#N/A</v>
      </c>
      <c r="AU23" s="128" t="e">
        <f t="shared" si="18"/>
        <v>#N/A</v>
      </c>
      <c r="AV23" s="128" t="e">
        <f t="shared" si="22"/>
        <v>#N/A</v>
      </c>
      <c r="AW23" s="127" t="e">
        <f t="shared" si="19"/>
        <v>#N/A</v>
      </c>
      <c r="AX23" s="127" t="e">
        <f t="shared" si="20"/>
        <v>#N/A</v>
      </c>
      <c r="AY23" s="115" t="e">
        <f t="shared" si="21"/>
        <v>#N/A</v>
      </c>
    </row>
    <row r="24" spans="1:51" x14ac:dyDescent="0.25">
      <c r="A24" s="54"/>
      <c r="B24" s="22" t="s">
        <v>63</v>
      </c>
      <c r="C24" s="18"/>
      <c r="D24" s="18"/>
      <c r="E24" s="130"/>
      <c r="F24" s="78" t="str">
        <f t="shared" si="4"/>
        <v/>
      </c>
      <c r="G24" s="52" t="str">
        <f t="shared" si="23"/>
        <v/>
      </c>
      <c r="H24" s="29"/>
      <c r="I24" s="19"/>
      <c r="J24" s="19"/>
      <c r="K24" s="19"/>
      <c r="L24" s="30"/>
      <c r="M24" s="20"/>
      <c r="N24" s="19"/>
      <c r="O24" s="19"/>
      <c r="P24" s="19"/>
      <c r="Q24" s="30"/>
      <c r="R24" s="82"/>
      <c r="S24" s="83">
        <f t="shared" si="1"/>
        <v>0</v>
      </c>
      <c r="T24" s="83">
        <f t="shared" si="2"/>
        <v>0</v>
      </c>
      <c r="V24" s="80"/>
      <c r="W24" s="117" t="e">
        <f t="shared" si="5"/>
        <v>#N/A</v>
      </c>
      <c r="X24" s="117" t="e">
        <f t="shared" si="6"/>
        <v>#N/A</v>
      </c>
      <c r="Y24" s="80" t="str">
        <f t="shared" si="7"/>
        <v>P</v>
      </c>
      <c r="Z24" s="123" t="e">
        <f t="shared" si="3"/>
        <v>#N/A</v>
      </c>
      <c r="AB24" s="114" t="e">
        <f t="shared" si="8"/>
        <v>#N/A</v>
      </c>
      <c r="AC24" s="114">
        <v>0</v>
      </c>
      <c r="AE24" s="125" t="e">
        <f>IF('About Jim Bowie'!$BB$88=4,NA(),IF(AND('About Jim Bowie'!$BB$88=3,Z24&gt;=$AD$9),Z24,IF(AND('About Jim Bowie'!$BB$88=2,Z24&gt;=$U$5),Z24,IF(AND('About Jim Bowie'!$BB$88=1,F24&lt;=$S$5),Z24,NA()))))</f>
        <v>#N/A</v>
      </c>
      <c r="AF24" s="126" t="str">
        <f t="shared" si="9"/>
        <v>P</v>
      </c>
      <c r="AG24" s="114" t="e">
        <f t="shared" si="10"/>
        <v>#N/A</v>
      </c>
      <c r="AH24" s="114" t="e">
        <f t="shared" si="11"/>
        <v>#N/A</v>
      </c>
      <c r="AI24" s="114" t="e">
        <f t="shared" si="12"/>
        <v>#N/A</v>
      </c>
      <c r="AJ24" s="114" t="e">
        <f t="shared" si="13"/>
        <v>#N/A</v>
      </c>
      <c r="AN24" s="126" t="e">
        <f>IF(F24="",NA(),RANK(F24, $F$9:$F$58,1)+COUNTIF($F$9:F24,F24)-1)</f>
        <v>#N/A</v>
      </c>
      <c r="AO24" s="80" t="str">
        <f t="shared" si="14"/>
        <v>P</v>
      </c>
      <c r="AP24" s="124" t="e">
        <f t="shared" si="15"/>
        <v>#N/A</v>
      </c>
      <c r="AR24" s="115">
        <v>16</v>
      </c>
      <c r="AS24" s="116" t="e">
        <f t="shared" si="16"/>
        <v>#N/A</v>
      </c>
      <c r="AT24" s="127" t="e">
        <f t="shared" si="17"/>
        <v>#N/A</v>
      </c>
      <c r="AU24" s="128" t="e">
        <f t="shared" si="18"/>
        <v>#N/A</v>
      </c>
      <c r="AV24" s="128" t="e">
        <f t="shared" si="22"/>
        <v>#N/A</v>
      </c>
      <c r="AW24" s="127" t="e">
        <f t="shared" si="19"/>
        <v>#N/A</v>
      </c>
      <c r="AX24" s="127" t="e">
        <f t="shared" si="20"/>
        <v>#N/A</v>
      </c>
      <c r="AY24" s="115" t="e">
        <f t="shared" si="21"/>
        <v>#N/A</v>
      </c>
    </row>
    <row r="25" spans="1:51" x14ac:dyDescent="0.25">
      <c r="A25" s="54"/>
      <c r="B25" s="23" t="s">
        <v>64</v>
      </c>
      <c r="C25" s="14"/>
      <c r="D25" s="14"/>
      <c r="E25" s="134"/>
      <c r="F25" s="78" t="str">
        <f t="shared" si="4"/>
        <v/>
      </c>
      <c r="G25" s="52" t="str">
        <f t="shared" si="23"/>
        <v/>
      </c>
      <c r="H25" s="31"/>
      <c r="I25" s="17"/>
      <c r="J25" s="17"/>
      <c r="K25" s="17"/>
      <c r="L25" s="32"/>
      <c r="M25" s="21"/>
      <c r="N25" s="17"/>
      <c r="O25" s="17"/>
      <c r="P25" s="17"/>
      <c r="Q25" s="32"/>
      <c r="R25" s="82"/>
      <c r="S25" s="83">
        <f t="shared" si="1"/>
        <v>0</v>
      </c>
      <c r="T25" s="83">
        <f t="shared" si="2"/>
        <v>0</v>
      </c>
      <c r="V25" s="80"/>
      <c r="W25" s="117" t="e">
        <f t="shared" si="5"/>
        <v>#N/A</v>
      </c>
      <c r="X25" s="117" t="e">
        <f t="shared" si="6"/>
        <v>#N/A</v>
      </c>
      <c r="Y25" s="80" t="str">
        <f t="shared" si="7"/>
        <v>Q</v>
      </c>
      <c r="Z25" s="123" t="e">
        <f t="shared" si="3"/>
        <v>#N/A</v>
      </c>
      <c r="AB25" s="114" t="e">
        <f t="shared" si="8"/>
        <v>#N/A</v>
      </c>
      <c r="AC25" s="114">
        <v>0</v>
      </c>
      <c r="AE25" s="125" t="e">
        <f>IF('About Jim Bowie'!$BB$88=4,NA(),IF(AND('About Jim Bowie'!$BB$88=3,Z25&gt;=$AD$9),Z25,IF(AND('About Jim Bowie'!$BB$88=2,Z25&gt;=$U$5),Z25,IF(AND('About Jim Bowie'!$BB$88=1,F25&lt;=$S$5),Z25,NA()))))</f>
        <v>#N/A</v>
      </c>
      <c r="AF25" s="126" t="str">
        <f t="shared" si="9"/>
        <v>Q</v>
      </c>
      <c r="AG25" s="114" t="e">
        <f t="shared" si="10"/>
        <v>#N/A</v>
      </c>
      <c r="AH25" s="114" t="e">
        <f t="shared" si="11"/>
        <v>#N/A</v>
      </c>
      <c r="AI25" s="114" t="e">
        <f t="shared" si="12"/>
        <v>#N/A</v>
      </c>
      <c r="AJ25" s="114" t="e">
        <f t="shared" si="13"/>
        <v>#N/A</v>
      </c>
      <c r="AN25" s="126" t="e">
        <f>IF(F25="",NA(),RANK(F25, $F$9:$F$58,1)+COUNTIF($F$9:F25,F25)-1)</f>
        <v>#N/A</v>
      </c>
      <c r="AO25" s="80" t="str">
        <f t="shared" si="14"/>
        <v>Q</v>
      </c>
      <c r="AP25" s="124" t="e">
        <f t="shared" si="15"/>
        <v>#N/A</v>
      </c>
      <c r="AR25" s="115">
        <v>17</v>
      </c>
      <c r="AS25" s="116" t="e">
        <f t="shared" si="16"/>
        <v>#N/A</v>
      </c>
      <c r="AT25" s="127" t="e">
        <f t="shared" si="17"/>
        <v>#N/A</v>
      </c>
      <c r="AU25" s="128" t="e">
        <f t="shared" si="18"/>
        <v>#N/A</v>
      </c>
      <c r="AV25" s="128" t="e">
        <f t="shared" si="22"/>
        <v>#N/A</v>
      </c>
      <c r="AW25" s="127" t="e">
        <f t="shared" si="19"/>
        <v>#N/A</v>
      </c>
      <c r="AX25" s="127" t="e">
        <f t="shared" si="20"/>
        <v>#N/A</v>
      </c>
      <c r="AY25" s="115" t="e">
        <f t="shared" si="21"/>
        <v>#N/A</v>
      </c>
    </row>
    <row r="26" spans="1:51" x14ac:dyDescent="0.25">
      <c r="A26" s="54"/>
      <c r="B26" s="22" t="s">
        <v>65</v>
      </c>
      <c r="C26" s="18"/>
      <c r="D26" s="18"/>
      <c r="E26" s="130"/>
      <c r="F26" s="78" t="str">
        <f t="shared" si="4"/>
        <v/>
      </c>
      <c r="G26" s="52" t="str">
        <f t="shared" si="23"/>
        <v/>
      </c>
      <c r="H26" s="29"/>
      <c r="I26" s="19"/>
      <c r="J26" s="19"/>
      <c r="K26" s="19"/>
      <c r="L26" s="30"/>
      <c r="M26" s="20"/>
      <c r="N26" s="19"/>
      <c r="O26" s="19"/>
      <c r="P26" s="19"/>
      <c r="Q26" s="30"/>
      <c r="R26" s="82"/>
      <c r="S26" s="83">
        <f t="shared" si="1"/>
        <v>0</v>
      </c>
      <c r="T26" s="83">
        <f t="shared" si="2"/>
        <v>0</v>
      </c>
      <c r="V26" s="80"/>
      <c r="W26" s="117" t="e">
        <f t="shared" si="5"/>
        <v>#N/A</v>
      </c>
      <c r="X26" s="117" t="e">
        <f t="shared" si="6"/>
        <v>#N/A</v>
      </c>
      <c r="Y26" s="80" t="str">
        <f t="shared" si="7"/>
        <v>R</v>
      </c>
      <c r="Z26" s="123" t="e">
        <f t="shared" si="3"/>
        <v>#N/A</v>
      </c>
      <c r="AB26" s="114" t="e">
        <f t="shared" si="8"/>
        <v>#N/A</v>
      </c>
      <c r="AC26" s="114">
        <v>0</v>
      </c>
      <c r="AE26" s="125" t="e">
        <f>IF('About Jim Bowie'!$BB$88=4,NA(),IF(AND('About Jim Bowie'!$BB$88=3,Z26&gt;=$AD$9),Z26,IF(AND('About Jim Bowie'!$BB$88=2,Z26&gt;=$U$5),Z26,IF(AND('About Jim Bowie'!$BB$88=1,F26&lt;=$S$5),Z26,NA()))))</f>
        <v>#N/A</v>
      </c>
      <c r="AF26" s="126" t="str">
        <f t="shared" si="9"/>
        <v>R</v>
      </c>
      <c r="AG26" s="114" t="e">
        <f t="shared" si="10"/>
        <v>#N/A</v>
      </c>
      <c r="AH26" s="114" t="e">
        <f t="shared" si="11"/>
        <v>#N/A</v>
      </c>
      <c r="AI26" s="114" t="e">
        <f t="shared" si="12"/>
        <v>#N/A</v>
      </c>
      <c r="AJ26" s="114" t="e">
        <f t="shared" si="13"/>
        <v>#N/A</v>
      </c>
      <c r="AN26" s="126" t="e">
        <f>IF(F26="",NA(),RANK(F26, $F$9:$F$58,1)+COUNTIF($F$9:F26,F26)-1)</f>
        <v>#N/A</v>
      </c>
      <c r="AO26" s="80" t="str">
        <f t="shared" si="14"/>
        <v>R</v>
      </c>
      <c r="AP26" s="124" t="e">
        <f t="shared" si="15"/>
        <v>#N/A</v>
      </c>
      <c r="AR26" s="115">
        <v>18</v>
      </c>
      <c r="AS26" s="116" t="e">
        <f t="shared" si="16"/>
        <v>#N/A</v>
      </c>
      <c r="AT26" s="127" t="e">
        <f t="shared" si="17"/>
        <v>#N/A</v>
      </c>
      <c r="AU26" s="128" t="e">
        <f t="shared" si="18"/>
        <v>#N/A</v>
      </c>
      <c r="AV26" s="128" t="e">
        <f t="shared" si="22"/>
        <v>#N/A</v>
      </c>
      <c r="AW26" s="127" t="e">
        <f t="shared" si="19"/>
        <v>#N/A</v>
      </c>
      <c r="AX26" s="127" t="e">
        <f t="shared" si="20"/>
        <v>#N/A</v>
      </c>
      <c r="AY26" s="115" t="e">
        <f t="shared" si="21"/>
        <v>#N/A</v>
      </c>
    </row>
    <row r="27" spans="1:51" x14ac:dyDescent="0.25">
      <c r="A27" s="54"/>
      <c r="B27" s="23" t="s">
        <v>66</v>
      </c>
      <c r="C27" s="14"/>
      <c r="D27" s="14"/>
      <c r="E27" s="134"/>
      <c r="F27" s="78" t="str">
        <f t="shared" si="4"/>
        <v/>
      </c>
      <c r="G27" s="52" t="str">
        <f t="shared" si="23"/>
        <v/>
      </c>
      <c r="H27" s="31"/>
      <c r="I27" s="17"/>
      <c r="J27" s="17"/>
      <c r="K27" s="17"/>
      <c r="L27" s="32"/>
      <c r="M27" s="21"/>
      <c r="N27" s="17"/>
      <c r="O27" s="17"/>
      <c r="P27" s="17"/>
      <c r="Q27" s="32"/>
      <c r="R27" s="82"/>
      <c r="S27" s="83">
        <f t="shared" si="1"/>
        <v>0</v>
      </c>
      <c r="T27" s="83">
        <f t="shared" si="2"/>
        <v>0</v>
      </c>
      <c r="V27" s="86"/>
      <c r="W27" s="117" t="e">
        <f t="shared" si="5"/>
        <v>#N/A</v>
      </c>
      <c r="X27" s="117" t="e">
        <f t="shared" si="6"/>
        <v>#N/A</v>
      </c>
      <c r="Y27" s="80" t="str">
        <f t="shared" si="7"/>
        <v>S</v>
      </c>
      <c r="Z27" s="123" t="e">
        <f t="shared" si="3"/>
        <v>#N/A</v>
      </c>
      <c r="AB27" s="114" t="e">
        <f t="shared" si="8"/>
        <v>#N/A</v>
      </c>
      <c r="AC27" s="114">
        <v>0</v>
      </c>
      <c r="AE27" s="125" t="e">
        <f>IF('About Jim Bowie'!$BB$88=4,NA(),IF(AND('About Jim Bowie'!$BB$88=3,Z27&gt;=$AD$9),Z27,IF(AND('About Jim Bowie'!$BB$88=2,Z27&gt;=$U$5),Z27,IF(AND('About Jim Bowie'!$BB$88=1,F27&lt;=$S$5),Z27,NA()))))</f>
        <v>#N/A</v>
      </c>
      <c r="AF27" s="126" t="str">
        <f t="shared" si="9"/>
        <v>S</v>
      </c>
      <c r="AG27" s="114" t="e">
        <f t="shared" si="10"/>
        <v>#N/A</v>
      </c>
      <c r="AH27" s="114" t="e">
        <f t="shared" si="11"/>
        <v>#N/A</v>
      </c>
      <c r="AI27" s="114" t="e">
        <f t="shared" si="12"/>
        <v>#N/A</v>
      </c>
      <c r="AJ27" s="114" t="e">
        <f t="shared" si="13"/>
        <v>#N/A</v>
      </c>
      <c r="AN27" s="126" t="e">
        <f>IF(F27="",NA(),RANK(F27, $F$9:$F$58,1)+COUNTIF($F$9:F27,F27)-1)</f>
        <v>#N/A</v>
      </c>
      <c r="AO27" s="80" t="str">
        <f t="shared" si="14"/>
        <v>S</v>
      </c>
      <c r="AP27" s="124" t="e">
        <f t="shared" si="15"/>
        <v>#N/A</v>
      </c>
      <c r="AR27" s="115">
        <v>19</v>
      </c>
      <c r="AS27" s="116" t="e">
        <f t="shared" si="16"/>
        <v>#N/A</v>
      </c>
      <c r="AT27" s="127" t="e">
        <f t="shared" si="17"/>
        <v>#N/A</v>
      </c>
      <c r="AU27" s="128" t="e">
        <f t="shared" si="18"/>
        <v>#N/A</v>
      </c>
      <c r="AV27" s="128" t="e">
        <f t="shared" si="22"/>
        <v>#N/A</v>
      </c>
      <c r="AW27" s="127" t="e">
        <f t="shared" si="19"/>
        <v>#N/A</v>
      </c>
      <c r="AX27" s="127" t="e">
        <f t="shared" si="20"/>
        <v>#N/A</v>
      </c>
      <c r="AY27" s="115" t="e">
        <f t="shared" si="21"/>
        <v>#N/A</v>
      </c>
    </row>
    <row r="28" spans="1:51" x14ac:dyDescent="0.25">
      <c r="A28" s="54"/>
      <c r="B28" s="22" t="s">
        <v>67</v>
      </c>
      <c r="C28" s="18"/>
      <c r="D28" s="18"/>
      <c r="E28" s="130"/>
      <c r="F28" s="78" t="str">
        <f t="shared" si="4"/>
        <v/>
      </c>
      <c r="G28" s="52" t="str">
        <f t="shared" si="23"/>
        <v/>
      </c>
      <c r="H28" s="29"/>
      <c r="I28" s="19"/>
      <c r="J28" s="19"/>
      <c r="K28" s="19"/>
      <c r="L28" s="30"/>
      <c r="M28" s="20"/>
      <c r="N28" s="19"/>
      <c r="O28" s="19"/>
      <c r="P28" s="19"/>
      <c r="Q28" s="30"/>
      <c r="R28" s="82"/>
      <c r="S28" s="83">
        <f t="shared" si="1"/>
        <v>0</v>
      </c>
      <c r="T28" s="83">
        <f t="shared" si="2"/>
        <v>0</v>
      </c>
      <c r="V28" s="86"/>
      <c r="W28" s="117" t="e">
        <f t="shared" si="5"/>
        <v>#N/A</v>
      </c>
      <c r="X28" s="117" t="e">
        <f t="shared" si="6"/>
        <v>#N/A</v>
      </c>
      <c r="Y28" s="80" t="str">
        <f t="shared" si="7"/>
        <v>T</v>
      </c>
      <c r="Z28" s="123" t="e">
        <f t="shared" si="3"/>
        <v>#N/A</v>
      </c>
      <c r="AB28" s="114" t="e">
        <f t="shared" si="8"/>
        <v>#N/A</v>
      </c>
      <c r="AC28" s="114">
        <v>0</v>
      </c>
      <c r="AE28" s="125" t="e">
        <f>IF('About Jim Bowie'!$BB$88=4,NA(),IF(AND('About Jim Bowie'!$BB$88=3,Z28&gt;=$AD$9),Z28,IF(AND('About Jim Bowie'!$BB$88=2,Z28&gt;=$U$5),Z28,IF(AND('About Jim Bowie'!$BB$88=1,F28&lt;=$S$5),Z28,NA()))))</f>
        <v>#N/A</v>
      </c>
      <c r="AF28" s="126" t="str">
        <f t="shared" si="9"/>
        <v>T</v>
      </c>
      <c r="AG28" s="114" t="e">
        <f t="shared" si="10"/>
        <v>#N/A</v>
      </c>
      <c r="AH28" s="114" t="e">
        <f t="shared" si="11"/>
        <v>#N/A</v>
      </c>
      <c r="AI28" s="114" t="e">
        <f t="shared" si="12"/>
        <v>#N/A</v>
      </c>
      <c r="AJ28" s="114" t="e">
        <f t="shared" si="13"/>
        <v>#N/A</v>
      </c>
      <c r="AN28" s="126" t="e">
        <f>IF(F28="",NA(),RANK(F28, $F$9:$F$58,1)+COUNTIF($F$9:F28,F28)-1)</f>
        <v>#N/A</v>
      </c>
      <c r="AO28" s="80" t="str">
        <f t="shared" si="14"/>
        <v>T</v>
      </c>
      <c r="AP28" s="124" t="e">
        <f t="shared" si="15"/>
        <v>#N/A</v>
      </c>
      <c r="AR28" s="115">
        <v>20</v>
      </c>
      <c r="AS28" s="116" t="e">
        <f t="shared" si="16"/>
        <v>#N/A</v>
      </c>
      <c r="AT28" s="127" t="e">
        <f t="shared" si="17"/>
        <v>#N/A</v>
      </c>
      <c r="AU28" s="128" t="e">
        <f t="shared" si="18"/>
        <v>#N/A</v>
      </c>
      <c r="AV28" s="128" t="e">
        <f t="shared" si="22"/>
        <v>#N/A</v>
      </c>
      <c r="AW28" s="127" t="e">
        <f t="shared" si="19"/>
        <v>#N/A</v>
      </c>
      <c r="AX28" s="127" t="e">
        <f t="shared" si="20"/>
        <v>#N/A</v>
      </c>
      <c r="AY28" s="115" t="e">
        <f t="shared" si="21"/>
        <v>#N/A</v>
      </c>
    </row>
    <row r="29" spans="1:51" x14ac:dyDescent="0.25">
      <c r="A29" s="54"/>
      <c r="B29" s="23" t="s">
        <v>68</v>
      </c>
      <c r="C29" s="14"/>
      <c r="D29" s="14"/>
      <c r="E29" s="134"/>
      <c r="F29" s="78" t="str">
        <f t="shared" si="4"/>
        <v/>
      </c>
      <c r="G29" s="52" t="str">
        <f t="shared" si="23"/>
        <v/>
      </c>
      <c r="H29" s="31"/>
      <c r="I29" s="17"/>
      <c r="J29" s="17"/>
      <c r="K29" s="17"/>
      <c r="L29" s="32"/>
      <c r="M29" s="21"/>
      <c r="N29" s="17"/>
      <c r="O29" s="17"/>
      <c r="P29" s="17"/>
      <c r="Q29" s="32"/>
      <c r="R29" s="82"/>
      <c r="S29" s="83">
        <f t="shared" si="1"/>
        <v>0</v>
      </c>
      <c r="T29" s="83">
        <f t="shared" si="2"/>
        <v>0</v>
      </c>
      <c r="V29" s="86"/>
      <c r="W29" s="117" t="e">
        <f t="shared" si="5"/>
        <v>#N/A</v>
      </c>
      <c r="X29" s="117" t="e">
        <f t="shared" si="6"/>
        <v>#N/A</v>
      </c>
      <c r="Y29" s="80" t="str">
        <f t="shared" si="7"/>
        <v>U</v>
      </c>
      <c r="Z29" s="123" t="e">
        <f t="shared" si="3"/>
        <v>#N/A</v>
      </c>
      <c r="AB29" s="114" t="e">
        <f t="shared" si="8"/>
        <v>#N/A</v>
      </c>
      <c r="AC29" s="114">
        <v>0</v>
      </c>
      <c r="AE29" s="125" t="e">
        <f>IF('About Jim Bowie'!$BB$88=4,NA(),IF(AND('About Jim Bowie'!$BB$88=3,Z29&gt;=$AD$9),Z29,IF(AND('About Jim Bowie'!$BB$88=2,Z29&gt;=$U$5),Z29,IF(AND('About Jim Bowie'!$BB$88=1,F29&lt;=$S$5),Z29,NA()))))</f>
        <v>#N/A</v>
      </c>
      <c r="AF29" s="126" t="str">
        <f t="shared" si="9"/>
        <v>U</v>
      </c>
      <c r="AG29" s="114" t="e">
        <f t="shared" si="10"/>
        <v>#N/A</v>
      </c>
      <c r="AH29" s="114" t="e">
        <f t="shared" si="11"/>
        <v>#N/A</v>
      </c>
      <c r="AI29" s="114" t="e">
        <f t="shared" si="12"/>
        <v>#N/A</v>
      </c>
      <c r="AJ29" s="114" t="e">
        <f t="shared" si="13"/>
        <v>#N/A</v>
      </c>
      <c r="AN29" s="126" t="e">
        <f>IF(F29="",NA(),RANK(F29, $F$9:$F$58,1)+COUNTIF($F$9:F29,F29)-1)</f>
        <v>#N/A</v>
      </c>
      <c r="AO29" s="80" t="str">
        <f t="shared" si="14"/>
        <v>U</v>
      </c>
      <c r="AP29" s="124" t="e">
        <f t="shared" si="15"/>
        <v>#N/A</v>
      </c>
      <c r="AR29" s="115">
        <v>21</v>
      </c>
      <c r="AS29" s="116" t="e">
        <f t="shared" si="16"/>
        <v>#N/A</v>
      </c>
      <c r="AT29" s="127" t="e">
        <f t="shared" si="17"/>
        <v>#N/A</v>
      </c>
      <c r="AU29" s="128" t="e">
        <f t="shared" si="18"/>
        <v>#N/A</v>
      </c>
      <c r="AV29" s="128" t="e">
        <f t="shared" si="22"/>
        <v>#N/A</v>
      </c>
      <c r="AW29" s="127" t="e">
        <f t="shared" si="19"/>
        <v>#N/A</v>
      </c>
      <c r="AX29" s="127" t="e">
        <f t="shared" si="20"/>
        <v>#N/A</v>
      </c>
      <c r="AY29" s="115" t="e">
        <f t="shared" si="21"/>
        <v>#N/A</v>
      </c>
    </row>
    <row r="30" spans="1:51" x14ac:dyDescent="0.25">
      <c r="A30" s="54"/>
      <c r="B30" s="22" t="s">
        <v>69</v>
      </c>
      <c r="C30" s="18"/>
      <c r="D30" s="18"/>
      <c r="E30" s="130"/>
      <c r="F30" s="78" t="str">
        <f t="shared" si="4"/>
        <v/>
      </c>
      <c r="G30" s="52" t="str">
        <f t="shared" si="23"/>
        <v/>
      </c>
      <c r="H30" s="29"/>
      <c r="I30" s="19"/>
      <c r="J30" s="19"/>
      <c r="K30" s="19"/>
      <c r="L30" s="30"/>
      <c r="M30" s="20"/>
      <c r="N30" s="19"/>
      <c r="O30" s="19"/>
      <c r="P30" s="19"/>
      <c r="Q30" s="30"/>
      <c r="R30" s="82"/>
      <c r="S30" s="83">
        <f t="shared" si="1"/>
        <v>0</v>
      </c>
      <c r="T30" s="83">
        <f t="shared" si="2"/>
        <v>0</v>
      </c>
      <c r="V30" s="86"/>
      <c r="W30" s="117" t="e">
        <f t="shared" si="5"/>
        <v>#N/A</v>
      </c>
      <c r="X30" s="117" t="e">
        <f t="shared" si="6"/>
        <v>#N/A</v>
      </c>
      <c r="Y30" s="80" t="str">
        <f t="shared" si="7"/>
        <v>V</v>
      </c>
      <c r="Z30" s="123" t="e">
        <f t="shared" si="3"/>
        <v>#N/A</v>
      </c>
      <c r="AB30" s="114" t="e">
        <f t="shared" si="8"/>
        <v>#N/A</v>
      </c>
      <c r="AC30" s="114">
        <v>0</v>
      </c>
      <c r="AE30" s="125" t="e">
        <f>IF('About Jim Bowie'!$BB$88=4,NA(),IF(AND('About Jim Bowie'!$BB$88=3,Z30&gt;=$AD$9),Z30,IF(AND('About Jim Bowie'!$BB$88=2,Z30&gt;=$U$5),Z30,IF(AND('About Jim Bowie'!$BB$88=1,F30&lt;=$S$5),Z30,NA()))))</f>
        <v>#N/A</v>
      </c>
      <c r="AF30" s="126" t="str">
        <f t="shared" si="9"/>
        <v>V</v>
      </c>
      <c r="AG30" s="114" t="e">
        <f t="shared" si="10"/>
        <v>#N/A</v>
      </c>
      <c r="AH30" s="114" t="e">
        <f t="shared" si="11"/>
        <v>#N/A</v>
      </c>
      <c r="AI30" s="114" t="e">
        <f t="shared" si="12"/>
        <v>#N/A</v>
      </c>
      <c r="AJ30" s="114" t="e">
        <f t="shared" si="13"/>
        <v>#N/A</v>
      </c>
      <c r="AN30" s="126" t="e">
        <f>IF(F30="",NA(),RANK(F30, $F$9:$F$58,1)+COUNTIF($F$9:F30,F30)-1)</f>
        <v>#N/A</v>
      </c>
      <c r="AO30" s="80" t="str">
        <f t="shared" si="14"/>
        <v>V</v>
      </c>
      <c r="AP30" s="124" t="e">
        <f t="shared" si="15"/>
        <v>#N/A</v>
      </c>
      <c r="AR30" s="115">
        <v>22</v>
      </c>
      <c r="AS30" s="116" t="e">
        <f t="shared" si="16"/>
        <v>#N/A</v>
      </c>
      <c r="AT30" s="127" t="e">
        <f t="shared" si="17"/>
        <v>#N/A</v>
      </c>
      <c r="AU30" s="128" t="e">
        <f t="shared" si="18"/>
        <v>#N/A</v>
      </c>
      <c r="AV30" s="128" t="e">
        <f t="shared" si="22"/>
        <v>#N/A</v>
      </c>
      <c r="AW30" s="127" t="e">
        <f t="shared" si="19"/>
        <v>#N/A</v>
      </c>
      <c r="AX30" s="127" t="e">
        <f t="shared" si="20"/>
        <v>#N/A</v>
      </c>
      <c r="AY30" s="115" t="e">
        <f t="shared" si="21"/>
        <v>#N/A</v>
      </c>
    </row>
    <row r="31" spans="1:51" x14ac:dyDescent="0.25">
      <c r="A31" s="54"/>
      <c r="B31" s="23" t="s">
        <v>70</v>
      </c>
      <c r="C31" s="14"/>
      <c r="D31" s="14"/>
      <c r="E31" s="134"/>
      <c r="F31" s="78" t="str">
        <f t="shared" si="4"/>
        <v/>
      </c>
      <c r="G31" s="52" t="str">
        <f t="shared" si="23"/>
        <v/>
      </c>
      <c r="H31" s="31"/>
      <c r="I31" s="17"/>
      <c r="J31" s="17"/>
      <c r="K31" s="17"/>
      <c r="L31" s="32"/>
      <c r="M31" s="21"/>
      <c r="N31" s="17"/>
      <c r="O31" s="17"/>
      <c r="P31" s="17"/>
      <c r="Q31" s="32"/>
      <c r="R31" s="82"/>
      <c r="S31" s="83">
        <f t="shared" si="1"/>
        <v>0</v>
      </c>
      <c r="T31" s="83">
        <f t="shared" si="2"/>
        <v>0</v>
      </c>
      <c r="V31" s="86"/>
      <c r="W31" s="117" t="e">
        <f t="shared" si="5"/>
        <v>#N/A</v>
      </c>
      <c r="X31" s="117" t="e">
        <f t="shared" si="6"/>
        <v>#N/A</v>
      </c>
      <c r="Y31" s="80" t="str">
        <f t="shared" si="7"/>
        <v>W</v>
      </c>
      <c r="Z31" s="123" t="e">
        <f t="shared" si="3"/>
        <v>#N/A</v>
      </c>
      <c r="AB31" s="114" t="e">
        <f t="shared" si="8"/>
        <v>#N/A</v>
      </c>
      <c r="AC31" s="114">
        <v>0</v>
      </c>
      <c r="AE31" s="125" t="e">
        <f>IF('About Jim Bowie'!$BB$88=4,NA(),IF(AND('About Jim Bowie'!$BB$88=3,Z31&gt;=$AD$9),Z31,IF(AND('About Jim Bowie'!$BB$88=2,Z31&gt;=$U$5),Z31,IF(AND('About Jim Bowie'!$BB$88=1,F31&lt;=$S$5),Z31,NA()))))</f>
        <v>#N/A</v>
      </c>
      <c r="AF31" s="126" t="str">
        <f t="shared" si="9"/>
        <v>W</v>
      </c>
      <c r="AG31" s="114" t="e">
        <f t="shared" si="10"/>
        <v>#N/A</v>
      </c>
      <c r="AH31" s="114" t="e">
        <f t="shared" si="11"/>
        <v>#N/A</v>
      </c>
      <c r="AI31" s="114" t="e">
        <f t="shared" si="12"/>
        <v>#N/A</v>
      </c>
      <c r="AJ31" s="114" t="e">
        <f t="shared" si="13"/>
        <v>#N/A</v>
      </c>
      <c r="AN31" s="126" t="e">
        <f>IF(F31="",NA(),RANK(F31, $F$9:$F$58,1)+COUNTIF($F$9:F31,F31)-1)</f>
        <v>#N/A</v>
      </c>
      <c r="AO31" s="80" t="str">
        <f t="shared" si="14"/>
        <v>W</v>
      </c>
      <c r="AP31" s="124" t="e">
        <f t="shared" si="15"/>
        <v>#N/A</v>
      </c>
      <c r="AR31" s="115">
        <v>23</v>
      </c>
      <c r="AS31" s="116" t="e">
        <f t="shared" si="16"/>
        <v>#N/A</v>
      </c>
      <c r="AT31" s="127" t="e">
        <f t="shared" si="17"/>
        <v>#N/A</v>
      </c>
      <c r="AU31" s="128" t="e">
        <f t="shared" si="18"/>
        <v>#N/A</v>
      </c>
      <c r="AV31" s="128" t="e">
        <f t="shared" si="22"/>
        <v>#N/A</v>
      </c>
      <c r="AW31" s="127" t="e">
        <f t="shared" si="19"/>
        <v>#N/A</v>
      </c>
      <c r="AX31" s="127" t="e">
        <f t="shared" si="20"/>
        <v>#N/A</v>
      </c>
      <c r="AY31" s="115" t="e">
        <f t="shared" si="21"/>
        <v>#N/A</v>
      </c>
    </row>
    <row r="32" spans="1:51" x14ac:dyDescent="0.25">
      <c r="A32" s="54"/>
      <c r="B32" s="22" t="s">
        <v>71</v>
      </c>
      <c r="C32" s="18"/>
      <c r="D32" s="18"/>
      <c r="E32" s="130"/>
      <c r="F32" s="78" t="str">
        <f t="shared" si="4"/>
        <v/>
      </c>
      <c r="G32" s="52" t="str">
        <f t="shared" si="23"/>
        <v/>
      </c>
      <c r="H32" s="29"/>
      <c r="I32" s="19"/>
      <c r="J32" s="19"/>
      <c r="K32" s="19"/>
      <c r="L32" s="30"/>
      <c r="M32" s="20"/>
      <c r="N32" s="19"/>
      <c r="O32" s="19"/>
      <c r="P32" s="19"/>
      <c r="Q32" s="30"/>
      <c r="R32" s="82"/>
      <c r="S32" s="83">
        <f t="shared" si="1"/>
        <v>0</v>
      </c>
      <c r="T32" s="83">
        <f t="shared" si="2"/>
        <v>0</v>
      </c>
      <c r="V32" s="86"/>
      <c r="W32" s="117" t="e">
        <f t="shared" si="5"/>
        <v>#N/A</v>
      </c>
      <c r="X32" s="117" t="e">
        <f t="shared" si="6"/>
        <v>#N/A</v>
      </c>
      <c r="Y32" s="80" t="str">
        <f t="shared" si="7"/>
        <v>X</v>
      </c>
      <c r="Z32" s="123" t="e">
        <f t="shared" si="3"/>
        <v>#N/A</v>
      </c>
      <c r="AB32" s="114" t="e">
        <f t="shared" si="8"/>
        <v>#N/A</v>
      </c>
      <c r="AC32" s="114">
        <v>0</v>
      </c>
      <c r="AE32" s="125" t="e">
        <f>IF('About Jim Bowie'!$BB$88=4,NA(),IF(AND('About Jim Bowie'!$BB$88=3,Z32&gt;=$AD$9),Z32,IF(AND('About Jim Bowie'!$BB$88=2,Z32&gt;=$U$5),Z32,IF(AND('About Jim Bowie'!$BB$88=1,F32&lt;=$S$5),Z32,NA()))))</f>
        <v>#N/A</v>
      </c>
      <c r="AF32" s="126" t="str">
        <f t="shared" si="9"/>
        <v>X</v>
      </c>
      <c r="AG32" s="114" t="e">
        <f t="shared" si="10"/>
        <v>#N/A</v>
      </c>
      <c r="AH32" s="114" t="e">
        <f t="shared" si="11"/>
        <v>#N/A</v>
      </c>
      <c r="AI32" s="114" t="e">
        <f t="shared" si="12"/>
        <v>#N/A</v>
      </c>
      <c r="AJ32" s="114" t="e">
        <f t="shared" si="13"/>
        <v>#N/A</v>
      </c>
      <c r="AN32" s="126" t="e">
        <f>IF(F32="",NA(),RANK(F32, $F$9:$F$58,1)+COUNTIF($F$9:F32,F32)-1)</f>
        <v>#N/A</v>
      </c>
      <c r="AO32" s="80" t="str">
        <f t="shared" si="14"/>
        <v>X</v>
      </c>
      <c r="AP32" s="124" t="e">
        <f t="shared" si="15"/>
        <v>#N/A</v>
      </c>
      <c r="AR32" s="115">
        <v>24</v>
      </c>
      <c r="AS32" s="116" t="e">
        <f t="shared" si="16"/>
        <v>#N/A</v>
      </c>
      <c r="AT32" s="127" t="e">
        <f t="shared" si="17"/>
        <v>#N/A</v>
      </c>
      <c r="AU32" s="128" t="e">
        <f t="shared" si="18"/>
        <v>#N/A</v>
      </c>
      <c r="AV32" s="128" t="e">
        <f t="shared" si="22"/>
        <v>#N/A</v>
      </c>
      <c r="AW32" s="127" t="e">
        <f t="shared" si="19"/>
        <v>#N/A</v>
      </c>
      <c r="AX32" s="127" t="e">
        <f t="shared" si="20"/>
        <v>#N/A</v>
      </c>
      <c r="AY32" s="115" t="e">
        <f t="shared" si="21"/>
        <v>#N/A</v>
      </c>
    </row>
    <row r="33" spans="1:51" x14ac:dyDescent="0.25">
      <c r="A33" s="54"/>
      <c r="B33" s="23" t="s">
        <v>72</v>
      </c>
      <c r="C33" s="14"/>
      <c r="D33" s="14"/>
      <c r="E33" s="134"/>
      <c r="F33" s="78" t="str">
        <f t="shared" si="4"/>
        <v/>
      </c>
      <c r="G33" s="52" t="str">
        <f t="shared" si="23"/>
        <v/>
      </c>
      <c r="H33" s="31"/>
      <c r="I33" s="17"/>
      <c r="J33" s="17"/>
      <c r="K33" s="17"/>
      <c r="L33" s="32"/>
      <c r="M33" s="21"/>
      <c r="N33" s="17"/>
      <c r="O33" s="17"/>
      <c r="P33" s="17"/>
      <c r="Q33" s="32"/>
      <c r="R33" s="82"/>
      <c r="S33" s="83">
        <f t="shared" si="1"/>
        <v>0</v>
      </c>
      <c r="T33" s="83">
        <f t="shared" si="2"/>
        <v>0</v>
      </c>
      <c r="V33" s="86"/>
      <c r="W33" s="117" t="e">
        <f t="shared" si="5"/>
        <v>#N/A</v>
      </c>
      <c r="X33" s="117" t="e">
        <f t="shared" si="6"/>
        <v>#N/A</v>
      </c>
      <c r="Y33" s="80" t="str">
        <f t="shared" si="7"/>
        <v>Y</v>
      </c>
      <c r="Z33" s="123" t="e">
        <f t="shared" si="3"/>
        <v>#N/A</v>
      </c>
      <c r="AB33" s="114" t="e">
        <f t="shared" si="8"/>
        <v>#N/A</v>
      </c>
      <c r="AC33" s="114">
        <v>0</v>
      </c>
      <c r="AE33" s="125" t="e">
        <f>IF('About Jim Bowie'!$BB$88=4,NA(),IF(AND('About Jim Bowie'!$BB$88=3,Z33&gt;=$AD$9),Z33,IF(AND('About Jim Bowie'!$BB$88=2,Z33&gt;=$U$5),Z33,IF(AND('About Jim Bowie'!$BB$88=1,F33&lt;=$S$5),Z33,NA()))))</f>
        <v>#N/A</v>
      </c>
      <c r="AF33" s="126" t="str">
        <f t="shared" si="9"/>
        <v>Y</v>
      </c>
      <c r="AG33" s="114" t="e">
        <f t="shared" si="10"/>
        <v>#N/A</v>
      </c>
      <c r="AH33" s="114" t="e">
        <f t="shared" si="11"/>
        <v>#N/A</v>
      </c>
      <c r="AI33" s="114" t="e">
        <f t="shared" si="12"/>
        <v>#N/A</v>
      </c>
      <c r="AJ33" s="114" t="e">
        <f t="shared" si="13"/>
        <v>#N/A</v>
      </c>
      <c r="AN33" s="126" t="e">
        <f>IF(F33="",NA(),RANK(F33, $F$9:$F$58,1)+COUNTIF($F$9:F33,F33)-1)</f>
        <v>#N/A</v>
      </c>
      <c r="AO33" s="80" t="str">
        <f t="shared" si="14"/>
        <v>Y</v>
      </c>
      <c r="AP33" s="124" t="e">
        <f t="shared" si="15"/>
        <v>#N/A</v>
      </c>
      <c r="AR33" s="115">
        <v>25</v>
      </c>
      <c r="AS33" s="116" t="e">
        <f t="shared" si="16"/>
        <v>#N/A</v>
      </c>
      <c r="AT33" s="127" t="e">
        <f t="shared" si="17"/>
        <v>#N/A</v>
      </c>
      <c r="AU33" s="128" t="e">
        <f t="shared" si="18"/>
        <v>#N/A</v>
      </c>
      <c r="AV33" s="128" t="e">
        <f t="shared" si="22"/>
        <v>#N/A</v>
      </c>
      <c r="AW33" s="127" t="e">
        <f t="shared" si="19"/>
        <v>#N/A</v>
      </c>
      <c r="AX33" s="127" t="e">
        <f t="shared" si="20"/>
        <v>#N/A</v>
      </c>
      <c r="AY33" s="115" t="e">
        <f t="shared" si="21"/>
        <v>#N/A</v>
      </c>
    </row>
    <row r="34" spans="1:51" x14ac:dyDescent="0.25">
      <c r="A34" s="54"/>
      <c r="B34" s="22" t="s">
        <v>73</v>
      </c>
      <c r="C34" s="18"/>
      <c r="D34" s="18"/>
      <c r="E34" s="130"/>
      <c r="F34" s="78" t="str">
        <f t="shared" si="4"/>
        <v/>
      </c>
      <c r="G34" s="52" t="str">
        <f t="shared" si="23"/>
        <v/>
      </c>
      <c r="H34" s="29"/>
      <c r="I34" s="19"/>
      <c r="J34" s="19"/>
      <c r="K34" s="19"/>
      <c r="L34" s="30"/>
      <c r="M34" s="20"/>
      <c r="N34" s="19"/>
      <c r="O34" s="19"/>
      <c r="P34" s="19"/>
      <c r="Q34" s="30"/>
      <c r="R34" s="82"/>
      <c r="S34" s="83">
        <f t="shared" si="1"/>
        <v>0</v>
      </c>
      <c r="T34" s="83">
        <f t="shared" si="2"/>
        <v>0</v>
      </c>
      <c r="V34" s="86"/>
      <c r="W34" s="117" t="e">
        <f t="shared" si="5"/>
        <v>#N/A</v>
      </c>
      <c r="X34" s="117" t="e">
        <f t="shared" si="6"/>
        <v>#N/A</v>
      </c>
      <c r="Y34" s="80" t="str">
        <f t="shared" si="7"/>
        <v>Z</v>
      </c>
      <c r="Z34" s="123" t="e">
        <f t="shared" si="3"/>
        <v>#N/A</v>
      </c>
      <c r="AB34" s="114" t="e">
        <f t="shared" si="8"/>
        <v>#N/A</v>
      </c>
      <c r="AC34" s="114">
        <v>0</v>
      </c>
      <c r="AE34" s="125" t="e">
        <f>IF('About Jim Bowie'!$BB$88=4,NA(),IF(AND('About Jim Bowie'!$BB$88=3,Z34&gt;=$AD$9),Z34,IF(AND('About Jim Bowie'!$BB$88=2,Z34&gt;=$U$5),Z34,IF(AND('About Jim Bowie'!$BB$88=1,F34&lt;=$S$5),Z34,NA()))))</f>
        <v>#N/A</v>
      </c>
      <c r="AF34" s="126" t="str">
        <f t="shared" si="9"/>
        <v>Z</v>
      </c>
      <c r="AG34" s="114" t="e">
        <f t="shared" si="10"/>
        <v>#N/A</v>
      </c>
      <c r="AH34" s="114" t="e">
        <f t="shared" si="11"/>
        <v>#N/A</v>
      </c>
      <c r="AI34" s="114" t="e">
        <f t="shared" si="12"/>
        <v>#N/A</v>
      </c>
      <c r="AJ34" s="114" t="e">
        <f t="shared" si="13"/>
        <v>#N/A</v>
      </c>
      <c r="AN34" s="126" t="e">
        <f>IF(F34="",NA(),RANK(F34, $F$9:$F$58,1)+COUNTIF($F$9:F34,F34)-1)</f>
        <v>#N/A</v>
      </c>
      <c r="AO34" s="80" t="str">
        <f t="shared" si="14"/>
        <v>Z</v>
      </c>
      <c r="AP34" s="124" t="e">
        <f t="shared" si="15"/>
        <v>#N/A</v>
      </c>
      <c r="AR34" s="115">
        <v>26</v>
      </c>
      <c r="AS34" s="116" t="e">
        <f t="shared" si="16"/>
        <v>#N/A</v>
      </c>
      <c r="AT34" s="127" t="e">
        <f t="shared" si="17"/>
        <v>#N/A</v>
      </c>
      <c r="AU34" s="128" t="e">
        <f t="shared" si="18"/>
        <v>#N/A</v>
      </c>
      <c r="AV34" s="128" t="e">
        <f t="shared" si="22"/>
        <v>#N/A</v>
      </c>
      <c r="AW34" s="127" t="e">
        <f t="shared" si="19"/>
        <v>#N/A</v>
      </c>
      <c r="AX34" s="127" t="e">
        <f t="shared" si="20"/>
        <v>#N/A</v>
      </c>
      <c r="AY34" s="115" t="e">
        <f t="shared" si="21"/>
        <v>#N/A</v>
      </c>
    </row>
    <row r="35" spans="1:51" x14ac:dyDescent="0.25">
      <c r="A35" s="54"/>
      <c r="B35" s="23" t="s">
        <v>74</v>
      </c>
      <c r="C35" s="14"/>
      <c r="D35" s="14"/>
      <c r="E35" s="134"/>
      <c r="F35" s="78" t="str">
        <f t="shared" si="4"/>
        <v/>
      </c>
      <c r="G35" s="52" t="str">
        <f t="shared" si="23"/>
        <v/>
      </c>
      <c r="H35" s="31"/>
      <c r="I35" s="17"/>
      <c r="J35" s="17"/>
      <c r="K35" s="17"/>
      <c r="L35" s="32"/>
      <c r="M35" s="21"/>
      <c r="N35" s="17"/>
      <c r="O35" s="17"/>
      <c r="P35" s="17"/>
      <c r="Q35" s="32"/>
      <c r="R35" s="82"/>
      <c r="S35" s="83">
        <f t="shared" si="1"/>
        <v>0</v>
      </c>
      <c r="T35" s="83">
        <f t="shared" si="2"/>
        <v>0</v>
      </c>
      <c r="V35" s="86"/>
      <c r="W35" s="117" t="e">
        <f t="shared" si="5"/>
        <v>#N/A</v>
      </c>
      <c r="X35" s="117" t="e">
        <f t="shared" si="6"/>
        <v>#N/A</v>
      </c>
      <c r="Y35" s="80" t="str">
        <f t="shared" si="7"/>
        <v>AA</v>
      </c>
      <c r="Z35" s="123" t="e">
        <f t="shared" si="3"/>
        <v>#N/A</v>
      </c>
      <c r="AB35" s="114" t="e">
        <f t="shared" si="8"/>
        <v>#N/A</v>
      </c>
      <c r="AC35" s="114">
        <v>0</v>
      </c>
      <c r="AE35" s="125" t="e">
        <f>IF('About Jim Bowie'!$BB$88=4,NA(),IF(AND('About Jim Bowie'!$BB$88=3,Z35&gt;=$AD$9),Z35,IF(AND('About Jim Bowie'!$BB$88=2,Z35&gt;=$U$5),Z35,IF(AND('About Jim Bowie'!$BB$88=1,F35&lt;=$S$5),Z35,NA()))))</f>
        <v>#N/A</v>
      </c>
      <c r="AF35" s="126" t="str">
        <f t="shared" si="9"/>
        <v>AA</v>
      </c>
      <c r="AG35" s="114" t="e">
        <f t="shared" si="10"/>
        <v>#N/A</v>
      </c>
      <c r="AH35" s="114" t="e">
        <f t="shared" si="11"/>
        <v>#N/A</v>
      </c>
      <c r="AI35" s="114" t="e">
        <f t="shared" si="12"/>
        <v>#N/A</v>
      </c>
      <c r="AJ35" s="114" t="e">
        <f t="shared" si="13"/>
        <v>#N/A</v>
      </c>
      <c r="AN35" s="126" t="e">
        <f>IF(F35="",NA(),RANK(F35, $F$9:$F$58,1)+COUNTIF($F$9:F35,F35)-1)</f>
        <v>#N/A</v>
      </c>
      <c r="AO35" s="80" t="str">
        <f t="shared" si="14"/>
        <v>AA</v>
      </c>
      <c r="AP35" s="124" t="e">
        <f t="shared" si="15"/>
        <v>#N/A</v>
      </c>
      <c r="AR35" s="115">
        <v>27</v>
      </c>
      <c r="AS35" s="116" t="e">
        <f t="shared" si="16"/>
        <v>#N/A</v>
      </c>
      <c r="AT35" s="127" t="e">
        <f t="shared" si="17"/>
        <v>#N/A</v>
      </c>
      <c r="AU35" s="128" t="e">
        <f t="shared" si="18"/>
        <v>#N/A</v>
      </c>
      <c r="AV35" s="128" t="e">
        <f t="shared" si="22"/>
        <v>#N/A</v>
      </c>
      <c r="AW35" s="127" t="e">
        <f t="shared" si="19"/>
        <v>#N/A</v>
      </c>
      <c r="AX35" s="127" t="e">
        <f t="shared" si="20"/>
        <v>#N/A</v>
      </c>
      <c r="AY35" s="115" t="e">
        <f t="shared" si="21"/>
        <v>#N/A</v>
      </c>
    </row>
    <row r="36" spans="1:51" x14ac:dyDescent="0.25">
      <c r="A36" s="54"/>
      <c r="B36" s="22" t="s">
        <v>75</v>
      </c>
      <c r="C36" s="18"/>
      <c r="D36" s="18"/>
      <c r="E36" s="130"/>
      <c r="F36" s="78" t="str">
        <f t="shared" si="4"/>
        <v/>
      </c>
      <c r="G36" s="52" t="str">
        <f t="shared" si="23"/>
        <v/>
      </c>
      <c r="H36" s="29"/>
      <c r="I36" s="19"/>
      <c r="J36" s="19"/>
      <c r="K36" s="19"/>
      <c r="L36" s="30"/>
      <c r="M36" s="20"/>
      <c r="N36" s="19"/>
      <c r="O36" s="19"/>
      <c r="P36" s="19"/>
      <c r="Q36" s="30"/>
      <c r="R36" s="82"/>
      <c r="S36" s="83">
        <f t="shared" si="1"/>
        <v>0</v>
      </c>
      <c r="T36" s="83">
        <f t="shared" si="2"/>
        <v>0</v>
      </c>
      <c r="V36" s="86"/>
      <c r="W36" s="117" t="e">
        <f t="shared" si="5"/>
        <v>#N/A</v>
      </c>
      <c r="X36" s="117" t="e">
        <f t="shared" si="6"/>
        <v>#N/A</v>
      </c>
      <c r="Y36" s="80" t="str">
        <f t="shared" si="7"/>
        <v>AB</v>
      </c>
      <c r="Z36" s="123" t="e">
        <f t="shared" si="3"/>
        <v>#N/A</v>
      </c>
      <c r="AB36" s="114" t="e">
        <f t="shared" si="8"/>
        <v>#N/A</v>
      </c>
      <c r="AC36" s="114">
        <v>0</v>
      </c>
      <c r="AE36" s="125" t="e">
        <f>IF('About Jim Bowie'!$BB$88=4,NA(),IF(AND('About Jim Bowie'!$BB$88=3,Z36&gt;=$AD$9),Z36,IF(AND('About Jim Bowie'!$BB$88=2,Z36&gt;=$U$5),Z36,IF(AND('About Jim Bowie'!$BB$88=1,F36&lt;=$S$5),Z36,NA()))))</f>
        <v>#N/A</v>
      </c>
      <c r="AF36" s="126" t="str">
        <f t="shared" si="9"/>
        <v>AB</v>
      </c>
      <c r="AG36" s="114" t="e">
        <f t="shared" si="10"/>
        <v>#N/A</v>
      </c>
      <c r="AH36" s="114" t="e">
        <f t="shared" si="11"/>
        <v>#N/A</v>
      </c>
      <c r="AI36" s="114" t="e">
        <f t="shared" si="12"/>
        <v>#N/A</v>
      </c>
      <c r="AJ36" s="114" t="e">
        <f t="shared" si="13"/>
        <v>#N/A</v>
      </c>
      <c r="AN36" s="126" t="e">
        <f>IF(F36="",NA(),RANK(F36, $F$9:$F$58,1)+COUNTIF($F$9:F36,F36)-1)</f>
        <v>#N/A</v>
      </c>
      <c r="AO36" s="80" t="str">
        <f t="shared" si="14"/>
        <v>AB</v>
      </c>
      <c r="AP36" s="124" t="e">
        <f t="shared" si="15"/>
        <v>#N/A</v>
      </c>
      <c r="AR36" s="115">
        <v>28</v>
      </c>
      <c r="AS36" s="116" t="e">
        <f t="shared" si="16"/>
        <v>#N/A</v>
      </c>
      <c r="AT36" s="127" t="e">
        <f t="shared" si="17"/>
        <v>#N/A</v>
      </c>
      <c r="AU36" s="128" t="e">
        <f t="shared" si="18"/>
        <v>#N/A</v>
      </c>
      <c r="AV36" s="128" t="e">
        <f t="shared" si="22"/>
        <v>#N/A</v>
      </c>
      <c r="AW36" s="127" t="e">
        <f t="shared" si="19"/>
        <v>#N/A</v>
      </c>
      <c r="AX36" s="127" t="e">
        <f t="shared" si="20"/>
        <v>#N/A</v>
      </c>
      <c r="AY36" s="115" t="e">
        <f t="shared" si="21"/>
        <v>#N/A</v>
      </c>
    </row>
    <row r="37" spans="1:51" x14ac:dyDescent="0.25">
      <c r="A37" s="54"/>
      <c r="B37" s="23" t="s">
        <v>76</v>
      </c>
      <c r="C37" s="14"/>
      <c r="D37" s="14"/>
      <c r="E37" s="134"/>
      <c r="F37" s="78" t="str">
        <f t="shared" si="4"/>
        <v/>
      </c>
      <c r="G37" s="52" t="str">
        <f t="shared" si="23"/>
        <v/>
      </c>
      <c r="H37" s="31"/>
      <c r="I37" s="17"/>
      <c r="J37" s="17"/>
      <c r="K37" s="17"/>
      <c r="L37" s="32"/>
      <c r="M37" s="21"/>
      <c r="N37" s="17"/>
      <c r="O37" s="17"/>
      <c r="P37" s="17"/>
      <c r="Q37" s="32"/>
      <c r="R37" s="82"/>
      <c r="S37" s="83">
        <f t="shared" si="1"/>
        <v>0</v>
      </c>
      <c r="T37" s="83">
        <f t="shared" si="2"/>
        <v>0</v>
      </c>
      <c r="V37" s="86"/>
      <c r="W37" s="117" t="e">
        <f t="shared" si="5"/>
        <v>#N/A</v>
      </c>
      <c r="X37" s="117" t="e">
        <f t="shared" si="6"/>
        <v>#N/A</v>
      </c>
      <c r="Y37" s="80" t="str">
        <f t="shared" si="7"/>
        <v>AC</v>
      </c>
      <c r="Z37" s="123" t="e">
        <f t="shared" si="3"/>
        <v>#N/A</v>
      </c>
      <c r="AB37" s="114" t="e">
        <f t="shared" si="8"/>
        <v>#N/A</v>
      </c>
      <c r="AC37" s="114">
        <v>0</v>
      </c>
      <c r="AE37" s="125" t="e">
        <f>IF('About Jim Bowie'!$BB$88=4,NA(),IF(AND('About Jim Bowie'!$BB$88=3,Z37&gt;=$AD$9),Z37,IF(AND('About Jim Bowie'!$BB$88=2,Z37&gt;=$U$5),Z37,IF(AND('About Jim Bowie'!$BB$88=1,F37&lt;=$S$5),Z37,NA()))))</f>
        <v>#N/A</v>
      </c>
      <c r="AF37" s="126" t="str">
        <f t="shared" si="9"/>
        <v>AC</v>
      </c>
      <c r="AG37" s="114" t="e">
        <f t="shared" si="10"/>
        <v>#N/A</v>
      </c>
      <c r="AH37" s="114" t="e">
        <f t="shared" si="11"/>
        <v>#N/A</v>
      </c>
      <c r="AI37" s="114" t="e">
        <f t="shared" si="12"/>
        <v>#N/A</v>
      </c>
      <c r="AJ37" s="114" t="e">
        <f t="shared" si="13"/>
        <v>#N/A</v>
      </c>
      <c r="AN37" s="126" t="e">
        <f>IF(F37="",NA(),RANK(F37, $F$9:$F$58,1)+COUNTIF($F$9:F37,F37)-1)</f>
        <v>#N/A</v>
      </c>
      <c r="AO37" s="80" t="str">
        <f t="shared" si="14"/>
        <v>AC</v>
      </c>
      <c r="AP37" s="124" t="e">
        <f t="shared" si="15"/>
        <v>#N/A</v>
      </c>
      <c r="AR37" s="115">
        <v>29</v>
      </c>
      <c r="AS37" s="116" t="e">
        <f t="shared" si="16"/>
        <v>#N/A</v>
      </c>
      <c r="AT37" s="127" t="e">
        <f t="shared" si="17"/>
        <v>#N/A</v>
      </c>
      <c r="AU37" s="128" t="e">
        <f t="shared" si="18"/>
        <v>#N/A</v>
      </c>
      <c r="AV37" s="128" t="e">
        <f t="shared" si="22"/>
        <v>#N/A</v>
      </c>
      <c r="AW37" s="127" t="e">
        <f t="shared" si="19"/>
        <v>#N/A</v>
      </c>
      <c r="AX37" s="127" t="e">
        <f t="shared" si="20"/>
        <v>#N/A</v>
      </c>
      <c r="AY37" s="115" t="e">
        <f t="shared" si="21"/>
        <v>#N/A</v>
      </c>
    </row>
    <row r="38" spans="1:51" x14ac:dyDescent="0.25">
      <c r="A38" s="54"/>
      <c r="B38" s="22" t="s">
        <v>77</v>
      </c>
      <c r="C38" s="18"/>
      <c r="D38" s="18"/>
      <c r="E38" s="130"/>
      <c r="F38" s="78" t="str">
        <f t="shared" si="4"/>
        <v/>
      </c>
      <c r="G38" s="52" t="str">
        <f t="shared" si="23"/>
        <v/>
      </c>
      <c r="H38" s="29"/>
      <c r="I38" s="19"/>
      <c r="J38" s="19"/>
      <c r="K38" s="19"/>
      <c r="L38" s="30"/>
      <c r="M38" s="20"/>
      <c r="N38" s="19"/>
      <c r="O38" s="19"/>
      <c r="P38" s="19"/>
      <c r="Q38" s="30"/>
      <c r="R38" s="82"/>
      <c r="S38" s="83">
        <f t="shared" si="1"/>
        <v>0</v>
      </c>
      <c r="T38" s="83">
        <f t="shared" si="2"/>
        <v>0</v>
      </c>
      <c r="V38" s="86"/>
      <c r="W38" s="117" t="e">
        <f t="shared" si="5"/>
        <v>#N/A</v>
      </c>
      <c r="X38" s="117" t="e">
        <f t="shared" si="6"/>
        <v>#N/A</v>
      </c>
      <c r="Y38" s="80" t="str">
        <f t="shared" si="7"/>
        <v>AD</v>
      </c>
      <c r="Z38" s="123" t="e">
        <f t="shared" si="3"/>
        <v>#N/A</v>
      </c>
      <c r="AB38" s="114" t="e">
        <f t="shared" si="8"/>
        <v>#N/A</v>
      </c>
      <c r="AC38" s="114">
        <v>0</v>
      </c>
      <c r="AE38" s="125" t="e">
        <f>IF('About Jim Bowie'!$BB$88=4,NA(),IF(AND('About Jim Bowie'!$BB$88=3,Z38&gt;=$AD$9),Z38,IF(AND('About Jim Bowie'!$BB$88=2,Z38&gt;=$U$5),Z38,IF(AND('About Jim Bowie'!$BB$88=1,F38&lt;=$S$5),Z38,NA()))))</f>
        <v>#N/A</v>
      </c>
      <c r="AF38" s="126" t="str">
        <f t="shared" si="9"/>
        <v>AD</v>
      </c>
      <c r="AG38" s="114" t="e">
        <f t="shared" si="10"/>
        <v>#N/A</v>
      </c>
      <c r="AH38" s="114" t="e">
        <f t="shared" si="11"/>
        <v>#N/A</v>
      </c>
      <c r="AI38" s="114" t="e">
        <f t="shared" si="12"/>
        <v>#N/A</v>
      </c>
      <c r="AJ38" s="114" t="e">
        <f t="shared" si="13"/>
        <v>#N/A</v>
      </c>
      <c r="AN38" s="126" t="e">
        <f>IF(F38="",NA(),RANK(F38, $F$9:$F$58,1)+COUNTIF($F$9:F38,F38)-1)</f>
        <v>#N/A</v>
      </c>
      <c r="AO38" s="80" t="str">
        <f t="shared" si="14"/>
        <v>AD</v>
      </c>
      <c r="AP38" s="124" t="e">
        <f t="shared" si="15"/>
        <v>#N/A</v>
      </c>
      <c r="AR38" s="115">
        <v>30</v>
      </c>
      <c r="AS38" s="116" t="e">
        <f t="shared" si="16"/>
        <v>#N/A</v>
      </c>
      <c r="AT38" s="127" t="e">
        <f t="shared" si="17"/>
        <v>#N/A</v>
      </c>
      <c r="AU38" s="128" t="e">
        <f t="shared" si="18"/>
        <v>#N/A</v>
      </c>
      <c r="AV38" s="128" t="e">
        <f t="shared" si="22"/>
        <v>#N/A</v>
      </c>
      <c r="AW38" s="127" t="e">
        <f t="shared" si="19"/>
        <v>#N/A</v>
      </c>
      <c r="AX38" s="127" t="e">
        <f t="shared" si="20"/>
        <v>#N/A</v>
      </c>
      <c r="AY38" s="115" t="e">
        <f t="shared" si="21"/>
        <v>#N/A</v>
      </c>
    </row>
    <row r="39" spans="1:51" x14ac:dyDescent="0.25">
      <c r="A39" s="54"/>
      <c r="B39" s="23" t="s">
        <v>78</v>
      </c>
      <c r="C39" s="14"/>
      <c r="D39" s="14"/>
      <c r="E39" s="134"/>
      <c r="F39" s="78" t="str">
        <f t="shared" si="4"/>
        <v/>
      </c>
      <c r="G39" s="52" t="str">
        <f t="shared" si="23"/>
        <v/>
      </c>
      <c r="H39" s="31"/>
      <c r="I39" s="17"/>
      <c r="J39" s="17"/>
      <c r="K39" s="17"/>
      <c r="L39" s="32"/>
      <c r="M39" s="21"/>
      <c r="N39" s="17"/>
      <c r="O39" s="17"/>
      <c r="P39" s="17"/>
      <c r="Q39" s="32"/>
      <c r="R39" s="82"/>
      <c r="S39" s="83">
        <f t="shared" si="1"/>
        <v>0</v>
      </c>
      <c r="T39" s="83">
        <f t="shared" si="2"/>
        <v>0</v>
      </c>
      <c r="V39" s="86"/>
      <c r="W39" s="117" t="e">
        <f t="shared" si="5"/>
        <v>#N/A</v>
      </c>
      <c r="X39" s="117" t="e">
        <f t="shared" si="6"/>
        <v>#N/A</v>
      </c>
      <c r="Y39" s="80" t="str">
        <f t="shared" si="7"/>
        <v>AE</v>
      </c>
      <c r="Z39" s="123" t="e">
        <f t="shared" si="3"/>
        <v>#N/A</v>
      </c>
      <c r="AB39" s="114" t="e">
        <f t="shared" si="8"/>
        <v>#N/A</v>
      </c>
      <c r="AC39" s="114">
        <v>0</v>
      </c>
      <c r="AE39" s="125" t="e">
        <f>IF('About Jim Bowie'!$BB$88=4,NA(),IF(AND('About Jim Bowie'!$BB$88=3,Z39&gt;=$AD$9),Z39,IF(AND('About Jim Bowie'!$BB$88=2,Z39&gt;=$U$5),Z39,IF(AND('About Jim Bowie'!$BB$88=1,F39&lt;=$S$5),Z39,NA()))))</f>
        <v>#N/A</v>
      </c>
      <c r="AF39" s="126" t="str">
        <f t="shared" si="9"/>
        <v>AE</v>
      </c>
      <c r="AG39" s="114" t="e">
        <f t="shared" si="10"/>
        <v>#N/A</v>
      </c>
      <c r="AH39" s="114" t="e">
        <f t="shared" si="11"/>
        <v>#N/A</v>
      </c>
      <c r="AI39" s="114" t="e">
        <f t="shared" si="12"/>
        <v>#N/A</v>
      </c>
      <c r="AJ39" s="114" t="e">
        <f t="shared" si="13"/>
        <v>#N/A</v>
      </c>
      <c r="AN39" s="126" t="e">
        <f>IF(F39="",NA(),RANK(F39, $F$9:$F$58,1)+COUNTIF($F$9:F39,F39)-1)</f>
        <v>#N/A</v>
      </c>
      <c r="AO39" s="80" t="str">
        <f t="shared" si="14"/>
        <v>AE</v>
      </c>
      <c r="AP39" s="124" t="e">
        <f t="shared" si="15"/>
        <v>#N/A</v>
      </c>
      <c r="AR39" s="115">
        <v>31</v>
      </c>
      <c r="AS39" s="116" t="e">
        <f t="shared" si="16"/>
        <v>#N/A</v>
      </c>
      <c r="AT39" s="127" t="e">
        <f t="shared" si="17"/>
        <v>#N/A</v>
      </c>
      <c r="AU39" s="128" t="e">
        <f t="shared" si="18"/>
        <v>#N/A</v>
      </c>
      <c r="AV39" s="128" t="e">
        <f t="shared" si="22"/>
        <v>#N/A</v>
      </c>
      <c r="AW39" s="127" t="e">
        <f t="shared" si="19"/>
        <v>#N/A</v>
      </c>
      <c r="AX39" s="127" t="e">
        <f t="shared" si="20"/>
        <v>#N/A</v>
      </c>
      <c r="AY39" s="115" t="e">
        <f t="shared" si="21"/>
        <v>#N/A</v>
      </c>
    </row>
    <row r="40" spans="1:51" x14ac:dyDescent="0.25">
      <c r="A40" s="54"/>
      <c r="B40" s="22" t="s">
        <v>79</v>
      </c>
      <c r="C40" s="18"/>
      <c r="D40" s="18"/>
      <c r="E40" s="130"/>
      <c r="F40" s="78" t="str">
        <f t="shared" si="4"/>
        <v/>
      </c>
      <c r="G40" s="52" t="str">
        <f t="shared" si="23"/>
        <v/>
      </c>
      <c r="H40" s="29"/>
      <c r="I40" s="19"/>
      <c r="J40" s="19"/>
      <c r="K40" s="19"/>
      <c r="L40" s="30"/>
      <c r="M40" s="20"/>
      <c r="N40" s="19"/>
      <c r="O40" s="19"/>
      <c r="P40" s="19"/>
      <c r="Q40" s="30"/>
      <c r="R40" s="82"/>
      <c r="S40" s="83">
        <f t="shared" si="1"/>
        <v>0</v>
      </c>
      <c r="T40" s="83">
        <f t="shared" si="2"/>
        <v>0</v>
      </c>
      <c r="V40" s="86"/>
      <c r="W40" s="117" t="e">
        <f t="shared" si="5"/>
        <v>#N/A</v>
      </c>
      <c r="X40" s="117" t="e">
        <f t="shared" si="6"/>
        <v>#N/A</v>
      </c>
      <c r="Y40" s="80" t="str">
        <f t="shared" si="7"/>
        <v>AF</v>
      </c>
      <c r="Z40" s="123" t="e">
        <f t="shared" si="3"/>
        <v>#N/A</v>
      </c>
      <c r="AB40" s="114" t="e">
        <f t="shared" si="8"/>
        <v>#N/A</v>
      </c>
      <c r="AC40" s="114">
        <v>0</v>
      </c>
      <c r="AE40" s="125" t="e">
        <f>IF('About Jim Bowie'!$BB$88=4,NA(),IF(AND('About Jim Bowie'!$BB$88=3,Z40&gt;=$AD$9),Z40,IF(AND('About Jim Bowie'!$BB$88=2,Z40&gt;=$U$5),Z40,IF(AND('About Jim Bowie'!$BB$88=1,F40&lt;=$S$5),Z40,NA()))))</f>
        <v>#N/A</v>
      </c>
      <c r="AF40" s="126" t="str">
        <f t="shared" si="9"/>
        <v>AF</v>
      </c>
      <c r="AG40" s="114" t="e">
        <f t="shared" si="10"/>
        <v>#N/A</v>
      </c>
      <c r="AH40" s="114" t="e">
        <f t="shared" si="11"/>
        <v>#N/A</v>
      </c>
      <c r="AI40" s="114" t="e">
        <f t="shared" si="12"/>
        <v>#N/A</v>
      </c>
      <c r="AJ40" s="114" t="e">
        <f t="shared" si="13"/>
        <v>#N/A</v>
      </c>
      <c r="AN40" s="126" t="e">
        <f>IF(F40="",NA(),RANK(F40, $F$9:$F$58,1)+COUNTIF($F$9:F40,F40)-1)</f>
        <v>#N/A</v>
      </c>
      <c r="AO40" s="80" t="str">
        <f t="shared" si="14"/>
        <v>AF</v>
      </c>
      <c r="AP40" s="124" t="e">
        <f t="shared" si="15"/>
        <v>#N/A</v>
      </c>
      <c r="AR40" s="115">
        <v>32</v>
      </c>
      <c r="AS40" s="116" t="e">
        <f t="shared" si="16"/>
        <v>#N/A</v>
      </c>
      <c r="AT40" s="127" t="e">
        <f t="shared" si="17"/>
        <v>#N/A</v>
      </c>
      <c r="AU40" s="128" t="e">
        <f t="shared" si="18"/>
        <v>#N/A</v>
      </c>
      <c r="AV40" s="128" t="e">
        <f t="shared" si="22"/>
        <v>#N/A</v>
      </c>
      <c r="AW40" s="127" t="e">
        <f t="shared" si="19"/>
        <v>#N/A</v>
      </c>
      <c r="AX40" s="127" t="e">
        <f t="shared" si="20"/>
        <v>#N/A</v>
      </c>
      <c r="AY40" s="115" t="e">
        <f t="shared" si="21"/>
        <v>#N/A</v>
      </c>
    </row>
    <row r="41" spans="1:51" x14ac:dyDescent="0.25">
      <c r="A41" s="54"/>
      <c r="B41" s="23" t="s">
        <v>80</v>
      </c>
      <c r="C41" s="14"/>
      <c r="D41" s="14"/>
      <c r="E41" s="134"/>
      <c r="F41" s="78" t="str">
        <f t="shared" si="4"/>
        <v/>
      </c>
      <c r="G41" s="52" t="str">
        <f t="shared" si="23"/>
        <v/>
      </c>
      <c r="H41" s="31"/>
      <c r="I41" s="17"/>
      <c r="J41" s="17"/>
      <c r="K41" s="17"/>
      <c r="L41" s="32"/>
      <c r="M41" s="21"/>
      <c r="N41" s="17"/>
      <c r="O41" s="17"/>
      <c r="P41" s="17"/>
      <c r="Q41" s="32"/>
      <c r="R41" s="82"/>
      <c r="S41" s="83">
        <f t="shared" ref="S41:S58" si="24">((H41*$H$8)+(I41*$I$8)+(J41*$J$8)+(K41*$K$8)+(L41*$L$8))*10/9</f>
        <v>0</v>
      </c>
      <c r="T41" s="83">
        <f t="shared" ref="T41:T58" si="25">((M41*$M$8)+(N41*$N$8)+(O41*$O$8)+(P41*$P$8)+(Q41*$Q$8))*10/9</f>
        <v>0</v>
      </c>
      <c r="V41" s="86"/>
      <c r="W41" s="117" t="e">
        <f t="shared" si="5"/>
        <v>#N/A</v>
      </c>
      <c r="X41" s="117" t="e">
        <f t="shared" si="6"/>
        <v>#N/A</v>
      </c>
      <c r="Y41" s="80" t="str">
        <f t="shared" si="7"/>
        <v>AG</v>
      </c>
      <c r="Z41" s="123" t="e">
        <f t="shared" ref="Z41:Z58" si="26">W41/X41</f>
        <v>#N/A</v>
      </c>
      <c r="AB41" s="114" t="e">
        <f t="shared" si="8"/>
        <v>#N/A</v>
      </c>
      <c r="AC41" s="114">
        <v>0</v>
      </c>
      <c r="AE41" s="125" t="e">
        <f>IF('About Jim Bowie'!$BB$88=4,NA(),IF(AND('About Jim Bowie'!$BB$88=3,Z41&gt;=$AD$9),Z41,IF(AND('About Jim Bowie'!$BB$88=2,Z41&gt;=$U$5),Z41,IF(AND('About Jim Bowie'!$BB$88=1,F41&lt;=$S$5),Z41,NA()))))</f>
        <v>#N/A</v>
      </c>
      <c r="AF41" s="126" t="str">
        <f t="shared" si="9"/>
        <v>AG</v>
      </c>
      <c r="AG41" s="114" t="e">
        <f t="shared" si="10"/>
        <v>#N/A</v>
      </c>
      <c r="AH41" s="114" t="e">
        <f t="shared" si="11"/>
        <v>#N/A</v>
      </c>
      <c r="AI41" s="114" t="e">
        <f t="shared" si="12"/>
        <v>#N/A</v>
      </c>
      <c r="AJ41" s="114" t="e">
        <f t="shared" si="13"/>
        <v>#N/A</v>
      </c>
      <c r="AN41" s="126" t="e">
        <f>IF(F41="",NA(),RANK(F41, $F$9:$F$58,1)+COUNTIF($F$9:F41,F41)-1)</f>
        <v>#N/A</v>
      </c>
      <c r="AO41" s="80" t="str">
        <f t="shared" si="14"/>
        <v>AG</v>
      </c>
      <c r="AP41" s="124" t="e">
        <f t="shared" si="15"/>
        <v>#N/A</v>
      </c>
      <c r="AR41" s="115">
        <v>33</v>
      </c>
      <c r="AS41" s="116" t="e">
        <f t="shared" si="16"/>
        <v>#N/A</v>
      </c>
      <c r="AT41" s="127" t="e">
        <f t="shared" si="17"/>
        <v>#N/A</v>
      </c>
      <c r="AU41" s="128" t="e">
        <f t="shared" si="18"/>
        <v>#N/A</v>
      </c>
      <c r="AV41" s="128" t="e">
        <f t="shared" si="22"/>
        <v>#N/A</v>
      </c>
      <c r="AW41" s="127" t="e">
        <f t="shared" si="19"/>
        <v>#N/A</v>
      </c>
      <c r="AX41" s="127" t="e">
        <f t="shared" si="20"/>
        <v>#N/A</v>
      </c>
      <c r="AY41" s="115" t="e">
        <f t="shared" si="21"/>
        <v>#N/A</v>
      </c>
    </row>
    <row r="42" spans="1:51" x14ac:dyDescent="0.25">
      <c r="A42" s="54"/>
      <c r="B42" s="22" t="s">
        <v>81</v>
      </c>
      <c r="C42" s="18"/>
      <c r="D42" s="18"/>
      <c r="E42" s="130"/>
      <c r="F42" s="78" t="str">
        <f t="shared" si="4"/>
        <v/>
      </c>
      <c r="G42" s="52" t="str">
        <f t="shared" si="23"/>
        <v/>
      </c>
      <c r="H42" s="29"/>
      <c r="I42" s="19"/>
      <c r="J42" s="19"/>
      <c r="K42" s="19"/>
      <c r="L42" s="30"/>
      <c r="M42" s="20"/>
      <c r="N42" s="19"/>
      <c r="O42" s="19"/>
      <c r="P42" s="19"/>
      <c r="Q42" s="30"/>
      <c r="R42" s="82"/>
      <c r="S42" s="83">
        <f t="shared" si="24"/>
        <v>0</v>
      </c>
      <c r="T42" s="83">
        <f t="shared" si="25"/>
        <v>0</v>
      </c>
      <c r="V42" s="86"/>
      <c r="W42" s="117" t="e">
        <f t="shared" si="5"/>
        <v>#N/A</v>
      </c>
      <c r="X42" s="117" t="e">
        <f t="shared" si="6"/>
        <v>#N/A</v>
      </c>
      <c r="Y42" s="80" t="str">
        <f t="shared" si="7"/>
        <v>AH</v>
      </c>
      <c r="Z42" s="123" t="e">
        <f t="shared" si="26"/>
        <v>#N/A</v>
      </c>
      <c r="AB42" s="114" t="e">
        <f t="shared" si="8"/>
        <v>#N/A</v>
      </c>
      <c r="AC42" s="114">
        <v>0</v>
      </c>
      <c r="AE42" s="125" t="e">
        <f>IF('About Jim Bowie'!$BB$88=4,NA(),IF(AND('About Jim Bowie'!$BB$88=3,Z42&gt;=$AD$9),Z42,IF(AND('About Jim Bowie'!$BB$88=2,Z42&gt;=$U$5),Z42,IF(AND('About Jim Bowie'!$BB$88=1,F42&lt;=$S$5),Z42,NA()))))</f>
        <v>#N/A</v>
      </c>
      <c r="AF42" s="126" t="str">
        <f t="shared" si="9"/>
        <v>AH</v>
      </c>
      <c r="AG42" s="114" t="e">
        <f t="shared" si="10"/>
        <v>#N/A</v>
      </c>
      <c r="AH42" s="114" t="e">
        <f t="shared" si="11"/>
        <v>#N/A</v>
      </c>
      <c r="AI42" s="114" t="e">
        <f t="shared" si="12"/>
        <v>#N/A</v>
      </c>
      <c r="AJ42" s="114" t="e">
        <f t="shared" si="13"/>
        <v>#N/A</v>
      </c>
      <c r="AN42" s="126" t="e">
        <f>IF(F42="",NA(),RANK(F42, $F$9:$F$58,1)+COUNTIF($F$9:F42,F42)-1)</f>
        <v>#N/A</v>
      </c>
      <c r="AO42" s="80" t="str">
        <f t="shared" si="14"/>
        <v>AH</v>
      </c>
      <c r="AP42" s="124" t="e">
        <f t="shared" si="15"/>
        <v>#N/A</v>
      </c>
      <c r="AR42" s="115">
        <v>34</v>
      </c>
      <c r="AS42" s="116" t="e">
        <f t="shared" si="16"/>
        <v>#N/A</v>
      </c>
      <c r="AT42" s="127" t="e">
        <f t="shared" si="17"/>
        <v>#N/A</v>
      </c>
      <c r="AU42" s="128" t="e">
        <f t="shared" si="18"/>
        <v>#N/A</v>
      </c>
      <c r="AV42" s="128" t="e">
        <f t="shared" si="22"/>
        <v>#N/A</v>
      </c>
      <c r="AW42" s="127" t="e">
        <f t="shared" si="19"/>
        <v>#N/A</v>
      </c>
      <c r="AX42" s="127" t="e">
        <f t="shared" si="20"/>
        <v>#N/A</v>
      </c>
      <c r="AY42" s="115" t="e">
        <f t="shared" si="21"/>
        <v>#N/A</v>
      </c>
    </row>
    <row r="43" spans="1:51" x14ac:dyDescent="0.25">
      <c r="A43" s="54"/>
      <c r="B43" s="23" t="s">
        <v>82</v>
      </c>
      <c r="C43" s="14"/>
      <c r="D43" s="14"/>
      <c r="E43" s="134"/>
      <c r="F43" s="78" t="str">
        <f t="shared" si="4"/>
        <v/>
      </c>
      <c r="G43" s="52" t="str">
        <f t="shared" si="23"/>
        <v/>
      </c>
      <c r="H43" s="31"/>
      <c r="I43" s="17"/>
      <c r="J43" s="17"/>
      <c r="K43" s="17"/>
      <c r="L43" s="32"/>
      <c r="M43" s="21"/>
      <c r="N43" s="17"/>
      <c r="O43" s="17"/>
      <c r="P43" s="17"/>
      <c r="Q43" s="32"/>
      <c r="R43" s="82"/>
      <c r="S43" s="83">
        <f t="shared" si="24"/>
        <v>0</v>
      </c>
      <c r="T43" s="83">
        <f t="shared" si="25"/>
        <v>0</v>
      </c>
      <c r="V43" s="86"/>
      <c r="W43" s="117" t="e">
        <f t="shared" si="5"/>
        <v>#N/A</v>
      </c>
      <c r="X43" s="117" t="e">
        <f t="shared" si="6"/>
        <v>#N/A</v>
      </c>
      <c r="Y43" s="80" t="str">
        <f t="shared" si="7"/>
        <v>AI</v>
      </c>
      <c r="Z43" s="123" t="e">
        <f t="shared" si="26"/>
        <v>#N/A</v>
      </c>
      <c r="AB43" s="114" t="e">
        <f t="shared" si="8"/>
        <v>#N/A</v>
      </c>
      <c r="AC43" s="114">
        <v>0</v>
      </c>
      <c r="AE43" s="125" t="e">
        <f>IF('About Jim Bowie'!$BB$88=4,NA(),IF(AND('About Jim Bowie'!$BB$88=3,Z43&gt;=$AD$9),Z43,IF(AND('About Jim Bowie'!$BB$88=2,Z43&gt;=$U$5),Z43,IF(AND('About Jim Bowie'!$BB$88=1,F43&lt;=$S$5),Z43,NA()))))</f>
        <v>#N/A</v>
      </c>
      <c r="AF43" s="126" t="str">
        <f t="shared" si="9"/>
        <v>AI</v>
      </c>
      <c r="AG43" s="114" t="e">
        <f t="shared" si="10"/>
        <v>#N/A</v>
      </c>
      <c r="AH43" s="114" t="e">
        <f t="shared" si="11"/>
        <v>#N/A</v>
      </c>
      <c r="AI43" s="114" t="e">
        <f t="shared" si="12"/>
        <v>#N/A</v>
      </c>
      <c r="AJ43" s="114" t="e">
        <f t="shared" si="13"/>
        <v>#N/A</v>
      </c>
      <c r="AN43" s="126" t="e">
        <f>IF(F43="",NA(),RANK(F43, $F$9:$F$58,1)+COUNTIF($F$9:F43,F43)-1)</f>
        <v>#N/A</v>
      </c>
      <c r="AO43" s="80" t="str">
        <f t="shared" si="14"/>
        <v>AI</v>
      </c>
      <c r="AP43" s="124" t="e">
        <f t="shared" si="15"/>
        <v>#N/A</v>
      </c>
      <c r="AR43" s="115">
        <v>35</v>
      </c>
      <c r="AS43" s="116" t="e">
        <f t="shared" si="16"/>
        <v>#N/A</v>
      </c>
      <c r="AT43" s="127" t="e">
        <f t="shared" si="17"/>
        <v>#N/A</v>
      </c>
      <c r="AU43" s="128" t="e">
        <f t="shared" si="18"/>
        <v>#N/A</v>
      </c>
      <c r="AV43" s="128" t="e">
        <f t="shared" si="22"/>
        <v>#N/A</v>
      </c>
      <c r="AW43" s="127" t="e">
        <f t="shared" si="19"/>
        <v>#N/A</v>
      </c>
      <c r="AX43" s="127" t="e">
        <f t="shared" si="20"/>
        <v>#N/A</v>
      </c>
      <c r="AY43" s="115" t="e">
        <f t="shared" si="21"/>
        <v>#N/A</v>
      </c>
    </row>
    <row r="44" spans="1:51" x14ac:dyDescent="0.25">
      <c r="A44" s="54"/>
      <c r="B44" s="22" t="s">
        <v>83</v>
      </c>
      <c r="C44" s="18"/>
      <c r="D44" s="18"/>
      <c r="E44" s="130"/>
      <c r="F44" s="78" t="str">
        <f t="shared" si="4"/>
        <v/>
      </c>
      <c r="G44" s="52" t="str">
        <f t="shared" si="23"/>
        <v/>
      </c>
      <c r="H44" s="29"/>
      <c r="I44" s="19"/>
      <c r="J44" s="19"/>
      <c r="K44" s="19"/>
      <c r="L44" s="30"/>
      <c r="M44" s="20"/>
      <c r="N44" s="19"/>
      <c r="O44" s="19"/>
      <c r="P44" s="19"/>
      <c r="Q44" s="30"/>
      <c r="R44" s="82"/>
      <c r="S44" s="83">
        <f t="shared" si="24"/>
        <v>0</v>
      </c>
      <c r="T44" s="83">
        <f t="shared" si="25"/>
        <v>0</v>
      </c>
      <c r="V44" s="86"/>
      <c r="W44" s="117" t="e">
        <f t="shared" si="5"/>
        <v>#N/A</v>
      </c>
      <c r="X44" s="117" t="e">
        <f t="shared" si="6"/>
        <v>#N/A</v>
      </c>
      <c r="Y44" s="80" t="str">
        <f t="shared" si="7"/>
        <v>AJ</v>
      </c>
      <c r="Z44" s="123" t="e">
        <f t="shared" si="26"/>
        <v>#N/A</v>
      </c>
      <c r="AB44" s="114" t="e">
        <f t="shared" si="8"/>
        <v>#N/A</v>
      </c>
      <c r="AC44" s="114">
        <v>0</v>
      </c>
      <c r="AE44" s="125" t="e">
        <f>IF('About Jim Bowie'!$BB$88=4,NA(),IF(AND('About Jim Bowie'!$BB$88=3,Z44&gt;=$AD$9),Z44,IF(AND('About Jim Bowie'!$BB$88=2,Z44&gt;=$U$5),Z44,IF(AND('About Jim Bowie'!$BB$88=1,F44&lt;=$S$5),Z44,NA()))))</f>
        <v>#N/A</v>
      </c>
      <c r="AF44" s="126" t="str">
        <f t="shared" si="9"/>
        <v>AJ</v>
      </c>
      <c r="AG44" s="114" t="e">
        <f t="shared" si="10"/>
        <v>#N/A</v>
      </c>
      <c r="AH44" s="114" t="e">
        <f t="shared" si="11"/>
        <v>#N/A</v>
      </c>
      <c r="AI44" s="114" t="e">
        <f t="shared" si="12"/>
        <v>#N/A</v>
      </c>
      <c r="AJ44" s="114" t="e">
        <f t="shared" si="13"/>
        <v>#N/A</v>
      </c>
      <c r="AN44" s="126" t="e">
        <f>IF(F44="",NA(),RANK(F44, $F$9:$F$58,1)+COUNTIF($F$9:F44,F44)-1)</f>
        <v>#N/A</v>
      </c>
      <c r="AO44" s="80" t="str">
        <f t="shared" si="14"/>
        <v>AJ</v>
      </c>
      <c r="AP44" s="124" t="e">
        <f t="shared" si="15"/>
        <v>#N/A</v>
      </c>
      <c r="AR44" s="115">
        <v>36</v>
      </c>
      <c r="AS44" s="116" t="e">
        <f t="shared" si="16"/>
        <v>#N/A</v>
      </c>
      <c r="AT44" s="127" t="e">
        <f t="shared" si="17"/>
        <v>#N/A</v>
      </c>
      <c r="AU44" s="128" t="e">
        <f t="shared" si="18"/>
        <v>#N/A</v>
      </c>
      <c r="AV44" s="128" t="e">
        <f t="shared" si="22"/>
        <v>#N/A</v>
      </c>
      <c r="AW44" s="127" t="e">
        <f t="shared" si="19"/>
        <v>#N/A</v>
      </c>
      <c r="AX44" s="127" t="e">
        <f t="shared" si="20"/>
        <v>#N/A</v>
      </c>
      <c r="AY44" s="115" t="e">
        <f t="shared" si="21"/>
        <v>#N/A</v>
      </c>
    </row>
    <row r="45" spans="1:51" x14ac:dyDescent="0.25">
      <c r="A45" s="54"/>
      <c r="B45" s="23" t="s">
        <v>84</v>
      </c>
      <c r="C45" s="14"/>
      <c r="D45" s="14"/>
      <c r="E45" s="134"/>
      <c r="F45" s="78" t="str">
        <f t="shared" si="4"/>
        <v/>
      </c>
      <c r="G45" s="52" t="str">
        <f t="shared" si="23"/>
        <v/>
      </c>
      <c r="H45" s="31"/>
      <c r="I45" s="17"/>
      <c r="J45" s="17"/>
      <c r="K45" s="17"/>
      <c r="L45" s="32"/>
      <c r="M45" s="21"/>
      <c r="N45" s="17"/>
      <c r="O45" s="17"/>
      <c r="P45" s="17"/>
      <c r="Q45" s="32"/>
      <c r="R45" s="82"/>
      <c r="S45" s="83">
        <f t="shared" si="24"/>
        <v>0</v>
      </c>
      <c r="T45" s="83">
        <f t="shared" si="25"/>
        <v>0</v>
      </c>
      <c r="V45" s="86"/>
      <c r="W45" s="117" t="e">
        <f t="shared" si="5"/>
        <v>#N/A</v>
      </c>
      <c r="X45" s="117" t="e">
        <f t="shared" si="6"/>
        <v>#N/A</v>
      </c>
      <c r="Y45" s="80" t="str">
        <f t="shared" si="7"/>
        <v>AK</v>
      </c>
      <c r="Z45" s="123" t="e">
        <f t="shared" si="26"/>
        <v>#N/A</v>
      </c>
      <c r="AB45" s="114" t="e">
        <f t="shared" si="8"/>
        <v>#N/A</v>
      </c>
      <c r="AC45" s="114">
        <v>0</v>
      </c>
      <c r="AE45" s="125" t="e">
        <f>IF('About Jim Bowie'!$BB$88=4,NA(),IF(AND('About Jim Bowie'!$BB$88=3,Z45&gt;=$AD$9),Z45,IF(AND('About Jim Bowie'!$BB$88=2,Z45&gt;=$U$5),Z45,IF(AND('About Jim Bowie'!$BB$88=1,F45&lt;=$S$5),Z45,NA()))))</f>
        <v>#N/A</v>
      </c>
      <c r="AF45" s="126" t="str">
        <f t="shared" si="9"/>
        <v>AK</v>
      </c>
      <c r="AG45" s="114" t="e">
        <f t="shared" si="10"/>
        <v>#N/A</v>
      </c>
      <c r="AH45" s="114" t="e">
        <f t="shared" si="11"/>
        <v>#N/A</v>
      </c>
      <c r="AI45" s="114" t="e">
        <f t="shared" si="12"/>
        <v>#N/A</v>
      </c>
      <c r="AJ45" s="114" t="e">
        <f t="shared" si="13"/>
        <v>#N/A</v>
      </c>
      <c r="AN45" s="126" t="e">
        <f>IF(F45="",NA(),RANK(F45, $F$9:$F$58,1)+COUNTIF($F$9:F45,F45)-1)</f>
        <v>#N/A</v>
      </c>
      <c r="AO45" s="80" t="str">
        <f t="shared" si="14"/>
        <v>AK</v>
      </c>
      <c r="AP45" s="124" t="e">
        <f t="shared" si="15"/>
        <v>#N/A</v>
      </c>
      <c r="AR45" s="115">
        <v>37</v>
      </c>
      <c r="AS45" s="116" t="e">
        <f t="shared" si="16"/>
        <v>#N/A</v>
      </c>
      <c r="AT45" s="127" t="e">
        <f t="shared" si="17"/>
        <v>#N/A</v>
      </c>
      <c r="AU45" s="128" t="e">
        <f t="shared" si="18"/>
        <v>#N/A</v>
      </c>
      <c r="AV45" s="128" t="e">
        <f t="shared" si="22"/>
        <v>#N/A</v>
      </c>
      <c r="AW45" s="127" t="e">
        <f t="shared" si="19"/>
        <v>#N/A</v>
      </c>
      <c r="AX45" s="127" t="e">
        <f t="shared" si="20"/>
        <v>#N/A</v>
      </c>
      <c r="AY45" s="115" t="e">
        <f t="shared" si="21"/>
        <v>#N/A</v>
      </c>
    </row>
    <row r="46" spans="1:51" x14ac:dyDescent="0.25">
      <c r="A46" s="54"/>
      <c r="B46" s="22" t="s">
        <v>85</v>
      </c>
      <c r="C46" s="18"/>
      <c r="D46" s="18"/>
      <c r="E46" s="130"/>
      <c r="F46" s="78" t="str">
        <f t="shared" si="4"/>
        <v/>
      </c>
      <c r="G46" s="52" t="str">
        <f t="shared" si="23"/>
        <v/>
      </c>
      <c r="H46" s="29"/>
      <c r="I46" s="19"/>
      <c r="J46" s="19"/>
      <c r="K46" s="19"/>
      <c r="L46" s="30"/>
      <c r="M46" s="20"/>
      <c r="N46" s="19"/>
      <c r="O46" s="19"/>
      <c r="P46" s="19"/>
      <c r="Q46" s="30"/>
      <c r="R46" s="82"/>
      <c r="S46" s="83">
        <f t="shared" si="24"/>
        <v>0</v>
      </c>
      <c r="T46" s="83">
        <f t="shared" si="25"/>
        <v>0</v>
      </c>
      <c r="V46" s="86"/>
      <c r="W46" s="117" t="e">
        <f t="shared" si="5"/>
        <v>#N/A</v>
      </c>
      <c r="X46" s="117" t="e">
        <f t="shared" si="6"/>
        <v>#N/A</v>
      </c>
      <c r="Y46" s="80" t="str">
        <f t="shared" si="7"/>
        <v>AL</v>
      </c>
      <c r="Z46" s="123" t="e">
        <f t="shared" si="26"/>
        <v>#N/A</v>
      </c>
      <c r="AB46" s="114" t="e">
        <f t="shared" si="8"/>
        <v>#N/A</v>
      </c>
      <c r="AC46" s="114">
        <v>0</v>
      </c>
      <c r="AE46" s="125" t="e">
        <f>IF('About Jim Bowie'!$BB$88=4,NA(),IF(AND('About Jim Bowie'!$BB$88=3,Z46&gt;=$AD$9),Z46,IF(AND('About Jim Bowie'!$BB$88=2,Z46&gt;=$U$5),Z46,IF(AND('About Jim Bowie'!$BB$88=1,F46&lt;=$S$5),Z46,NA()))))</f>
        <v>#N/A</v>
      </c>
      <c r="AF46" s="126" t="str">
        <f t="shared" si="9"/>
        <v>AL</v>
      </c>
      <c r="AG46" s="114" t="e">
        <f t="shared" si="10"/>
        <v>#N/A</v>
      </c>
      <c r="AH46" s="114" t="e">
        <f t="shared" si="11"/>
        <v>#N/A</v>
      </c>
      <c r="AI46" s="114" t="e">
        <f t="shared" si="12"/>
        <v>#N/A</v>
      </c>
      <c r="AJ46" s="114" t="e">
        <f t="shared" si="13"/>
        <v>#N/A</v>
      </c>
      <c r="AN46" s="126" t="e">
        <f>IF(F46="",NA(),RANK(F46, $F$9:$F$58,1)+COUNTIF($F$9:F46,F46)-1)</f>
        <v>#N/A</v>
      </c>
      <c r="AO46" s="80" t="str">
        <f t="shared" si="14"/>
        <v>AL</v>
      </c>
      <c r="AP46" s="124" t="e">
        <f t="shared" si="15"/>
        <v>#N/A</v>
      </c>
      <c r="AR46" s="115">
        <v>38</v>
      </c>
      <c r="AS46" s="116" t="e">
        <f t="shared" si="16"/>
        <v>#N/A</v>
      </c>
      <c r="AT46" s="127" t="e">
        <f t="shared" si="17"/>
        <v>#N/A</v>
      </c>
      <c r="AU46" s="128" t="e">
        <f t="shared" si="18"/>
        <v>#N/A</v>
      </c>
      <c r="AV46" s="128" t="e">
        <f t="shared" si="22"/>
        <v>#N/A</v>
      </c>
      <c r="AW46" s="127" t="e">
        <f t="shared" si="19"/>
        <v>#N/A</v>
      </c>
      <c r="AX46" s="127" t="e">
        <f t="shared" si="20"/>
        <v>#N/A</v>
      </c>
      <c r="AY46" s="115" t="e">
        <f t="shared" si="21"/>
        <v>#N/A</v>
      </c>
    </row>
    <row r="47" spans="1:51" x14ac:dyDescent="0.25">
      <c r="A47" s="54"/>
      <c r="B47" s="23" t="s">
        <v>86</v>
      </c>
      <c r="C47" s="14"/>
      <c r="D47" s="14"/>
      <c r="E47" s="134"/>
      <c r="F47" s="78" t="str">
        <f t="shared" si="4"/>
        <v/>
      </c>
      <c r="G47" s="52" t="str">
        <f t="shared" si="23"/>
        <v/>
      </c>
      <c r="H47" s="31"/>
      <c r="I47" s="17"/>
      <c r="J47" s="17"/>
      <c r="K47" s="17"/>
      <c r="L47" s="32"/>
      <c r="M47" s="21"/>
      <c r="N47" s="17"/>
      <c r="O47" s="17"/>
      <c r="P47" s="17"/>
      <c r="Q47" s="32"/>
      <c r="R47" s="82"/>
      <c r="S47" s="83">
        <f t="shared" si="24"/>
        <v>0</v>
      </c>
      <c r="T47" s="83">
        <f t="shared" si="25"/>
        <v>0</v>
      </c>
      <c r="V47" s="86"/>
      <c r="W47" s="117" t="e">
        <f t="shared" si="5"/>
        <v>#N/A</v>
      </c>
      <c r="X47" s="117" t="e">
        <f t="shared" si="6"/>
        <v>#N/A</v>
      </c>
      <c r="Y47" s="80" t="str">
        <f t="shared" si="7"/>
        <v>AM</v>
      </c>
      <c r="Z47" s="123" t="e">
        <f t="shared" si="26"/>
        <v>#N/A</v>
      </c>
      <c r="AB47" s="114" t="e">
        <f t="shared" si="8"/>
        <v>#N/A</v>
      </c>
      <c r="AC47" s="114">
        <v>0</v>
      </c>
      <c r="AE47" s="125" t="e">
        <f>IF('About Jim Bowie'!$BB$88=4,NA(),IF(AND('About Jim Bowie'!$BB$88=3,Z47&gt;=$AD$9),Z47,IF(AND('About Jim Bowie'!$BB$88=2,Z47&gt;=$U$5),Z47,IF(AND('About Jim Bowie'!$BB$88=1,F47&lt;=$S$5),Z47,NA()))))</f>
        <v>#N/A</v>
      </c>
      <c r="AF47" s="126" t="str">
        <f t="shared" si="9"/>
        <v>AM</v>
      </c>
      <c r="AG47" s="114" t="e">
        <f t="shared" si="10"/>
        <v>#N/A</v>
      </c>
      <c r="AH47" s="114" t="e">
        <f t="shared" si="11"/>
        <v>#N/A</v>
      </c>
      <c r="AI47" s="114" t="e">
        <f t="shared" si="12"/>
        <v>#N/A</v>
      </c>
      <c r="AJ47" s="114" t="e">
        <f t="shared" si="13"/>
        <v>#N/A</v>
      </c>
      <c r="AN47" s="126" t="e">
        <f>IF(F47="",NA(),RANK(F47, $F$9:$F$58,1)+COUNTIF($F$9:F47,F47)-1)</f>
        <v>#N/A</v>
      </c>
      <c r="AO47" s="80" t="str">
        <f t="shared" si="14"/>
        <v>AM</v>
      </c>
      <c r="AP47" s="124" t="e">
        <f t="shared" si="15"/>
        <v>#N/A</v>
      </c>
      <c r="AR47" s="115">
        <v>39</v>
      </c>
      <c r="AS47" s="116" t="e">
        <f t="shared" si="16"/>
        <v>#N/A</v>
      </c>
      <c r="AT47" s="127" t="e">
        <f t="shared" si="17"/>
        <v>#N/A</v>
      </c>
      <c r="AU47" s="128" t="e">
        <f t="shared" si="18"/>
        <v>#N/A</v>
      </c>
      <c r="AV47" s="128" t="e">
        <f t="shared" si="22"/>
        <v>#N/A</v>
      </c>
      <c r="AW47" s="127" t="e">
        <f t="shared" si="19"/>
        <v>#N/A</v>
      </c>
      <c r="AX47" s="127" t="e">
        <f t="shared" si="20"/>
        <v>#N/A</v>
      </c>
      <c r="AY47" s="115" t="e">
        <f t="shared" si="21"/>
        <v>#N/A</v>
      </c>
    </row>
    <row r="48" spans="1:51" x14ac:dyDescent="0.25">
      <c r="A48" s="54"/>
      <c r="B48" s="22" t="s">
        <v>87</v>
      </c>
      <c r="C48" s="18"/>
      <c r="D48" s="18"/>
      <c r="E48" s="130"/>
      <c r="F48" s="78" t="str">
        <f t="shared" si="4"/>
        <v/>
      </c>
      <c r="G48" s="52" t="str">
        <f t="shared" si="23"/>
        <v/>
      </c>
      <c r="H48" s="29"/>
      <c r="I48" s="19"/>
      <c r="J48" s="19"/>
      <c r="K48" s="19"/>
      <c r="L48" s="30"/>
      <c r="M48" s="20"/>
      <c r="N48" s="19"/>
      <c r="O48" s="19"/>
      <c r="P48" s="19"/>
      <c r="Q48" s="30"/>
      <c r="R48" s="82"/>
      <c r="S48" s="83">
        <f t="shared" si="24"/>
        <v>0</v>
      </c>
      <c r="T48" s="83">
        <f t="shared" si="25"/>
        <v>0</v>
      </c>
      <c r="V48" s="86"/>
      <c r="W48" s="117" t="e">
        <f t="shared" si="5"/>
        <v>#N/A</v>
      </c>
      <c r="X48" s="117" t="e">
        <f t="shared" si="6"/>
        <v>#N/A</v>
      </c>
      <c r="Y48" s="80" t="str">
        <f t="shared" si="7"/>
        <v>AN</v>
      </c>
      <c r="Z48" s="123" t="e">
        <f t="shared" si="26"/>
        <v>#N/A</v>
      </c>
      <c r="AB48" s="114" t="e">
        <f t="shared" si="8"/>
        <v>#N/A</v>
      </c>
      <c r="AC48" s="114">
        <v>0</v>
      </c>
      <c r="AE48" s="125" t="e">
        <f>IF('About Jim Bowie'!$BB$88=4,NA(),IF(AND('About Jim Bowie'!$BB$88=3,Z48&gt;=$AD$9),Z48,IF(AND('About Jim Bowie'!$BB$88=2,Z48&gt;=$U$5),Z48,IF(AND('About Jim Bowie'!$BB$88=1,F48&lt;=$S$5),Z48,NA()))))</f>
        <v>#N/A</v>
      </c>
      <c r="AF48" s="126" t="str">
        <f t="shared" si="9"/>
        <v>AN</v>
      </c>
      <c r="AG48" s="114" t="e">
        <f t="shared" si="10"/>
        <v>#N/A</v>
      </c>
      <c r="AH48" s="114" t="e">
        <f t="shared" si="11"/>
        <v>#N/A</v>
      </c>
      <c r="AI48" s="114" t="e">
        <f t="shared" si="12"/>
        <v>#N/A</v>
      </c>
      <c r="AJ48" s="114" t="e">
        <f t="shared" si="13"/>
        <v>#N/A</v>
      </c>
      <c r="AN48" s="126" t="e">
        <f>IF(F48="",NA(),RANK(F48, $F$9:$F$58,1)+COUNTIF($F$9:F48,F48)-1)</f>
        <v>#N/A</v>
      </c>
      <c r="AO48" s="80" t="str">
        <f t="shared" si="14"/>
        <v>AN</v>
      </c>
      <c r="AP48" s="124" t="e">
        <f t="shared" si="15"/>
        <v>#N/A</v>
      </c>
      <c r="AR48" s="115">
        <v>40</v>
      </c>
      <c r="AS48" s="116" t="e">
        <f t="shared" si="16"/>
        <v>#N/A</v>
      </c>
      <c r="AT48" s="127" t="e">
        <f t="shared" si="17"/>
        <v>#N/A</v>
      </c>
      <c r="AU48" s="128" t="e">
        <f t="shared" si="18"/>
        <v>#N/A</v>
      </c>
      <c r="AV48" s="128" t="e">
        <f t="shared" si="22"/>
        <v>#N/A</v>
      </c>
      <c r="AW48" s="127" t="e">
        <f t="shared" si="19"/>
        <v>#N/A</v>
      </c>
      <c r="AX48" s="127" t="e">
        <f t="shared" si="20"/>
        <v>#N/A</v>
      </c>
      <c r="AY48" s="115" t="e">
        <f t="shared" si="21"/>
        <v>#N/A</v>
      </c>
    </row>
    <row r="49" spans="1:51" x14ac:dyDescent="0.25">
      <c r="A49" s="54"/>
      <c r="B49" s="23" t="s">
        <v>88</v>
      </c>
      <c r="C49" s="14"/>
      <c r="D49" s="14"/>
      <c r="E49" s="134"/>
      <c r="F49" s="78" t="str">
        <f t="shared" si="4"/>
        <v/>
      </c>
      <c r="G49" s="52" t="str">
        <f t="shared" si="23"/>
        <v/>
      </c>
      <c r="H49" s="31"/>
      <c r="I49" s="17"/>
      <c r="J49" s="17"/>
      <c r="K49" s="17"/>
      <c r="L49" s="32"/>
      <c r="M49" s="21"/>
      <c r="N49" s="17"/>
      <c r="O49" s="17"/>
      <c r="P49" s="17"/>
      <c r="Q49" s="32"/>
      <c r="R49" s="82"/>
      <c r="S49" s="83">
        <f t="shared" si="24"/>
        <v>0</v>
      </c>
      <c r="T49" s="83">
        <f t="shared" si="25"/>
        <v>0</v>
      </c>
      <c r="V49" s="86"/>
      <c r="W49" s="117" t="e">
        <f t="shared" si="5"/>
        <v>#N/A</v>
      </c>
      <c r="X49" s="117" t="e">
        <f t="shared" si="6"/>
        <v>#N/A</v>
      </c>
      <c r="Y49" s="80" t="str">
        <f t="shared" si="7"/>
        <v>AO</v>
      </c>
      <c r="Z49" s="123" t="e">
        <f t="shared" si="26"/>
        <v>#N/A</v>
      </c>
      <c r="AB49" s="114" t="e">
        <f t="shared" si="8"/>
        <v>#N/A</v>
      </c>
      <c r="AC49" s="114">
        <v>0</v>
      </c>
      <c r="AE49" s="125" t="e">
        <f>IF('About Jim Bowie'!$BB$88=4,NA(),IF(AND('About Jim Bowie'!$BB$88=3,Z49&gt;=$AD$9),Z49,IF(AND('About Jim Bowie'!$BB$88=2,Z49&gt;=$U$5),Z49,IF(AND('About Jim Bowie'!$BB$88=1,F49&lt;=$S$5),Z49,NA()))))</f>
        <v>#N/A</v>
      </c>
      <c r="AF49" s="126" t="str">
        <f t="shared" si="9"/>
        <v>AO</v>
      </c>
      <c r="AG49" s="114" t="e">
        <f t="shared" si="10"/>
        <v>#N/A</v>
      </c>
      <c r="AH49" s="114" t="e">
        <f t="shared" si="11"/>
        <v>#N/A</v>
      </c>
      <c r="AI49" s="114" t="e">
        <f t="shared" si="12"/>
        <v>#N/A</v>
      </c>
      <c r="AJ49" s="114" t="e">
        <f t="shared" si="13"/>
        <v>#N/A</v>
      </c>
      <c r="AN49" s="126" t="e">
        <f>IF(F49="",NA(),RANK(F49, $F$9:$F$58,1)+COUNTIF($F$9:F49,F49)-1)</f>
        <v>#N/A</v>
      </c>
      <c r="AO49" s="80" t="str">
        <f t="shared" si="14"/>
        <v>AO</v>
      </c>
      <c r="AP49" s="124" t="e">
        <f t="shared" si="15"/>
        <v>#N/A</v>
      </c>
      <c r="AR49" s="115">
        <v>41</v>
      </c>
      <c r="AS49" s="116" t="e">
        <f t="shared" si="16"/>
        <v>#N/A</v>
      </c>
      <c r="AT49" s="127" t="e">
        <f t="shared" si="17"/>
        <v>#N/A</v>
      </c>
      <c r="AU49" s="128" t="e">
        <f t="shared" si="18"/>
        <v>#N/A</v>
      </c>
      <c r="AV49" s="128" t="e">
        <f t="shared" si="22"/>
        <v>#N/A</v>
      </c>
      <c r="AW49" s="127" t="e">
        <f t="shared" si="19"/>
        <v>#N/A</v>
      </c>
      <c r="AX49" s="127" t="e">
        <f t="shared" si="20"/>
        <v>#N/A</v>
      </c>
      <c r="AY49" s="115" t="e">
        <f t="shared" si="21"/>
        <v>#N/A</v>
      </c>
    </row>
    <row r="50" spans="1:51" x14ac:dyDescent="0.25">
      <c r="A50" s="54"/>
      <c r="B50" s="22" t="s">
        <v>89</v>
      </c>
      <c r="C50" s="18"/>
      <c r="D50" s="18"/>
      <c r="E50" s="130"/>
      <c r="F50" s="78" t="str">
        <f t="shared" si="4"/>
        <v/>
      </c>
      <c r="G50" s="52" t="str">
        <f t="shared" si="23"/>
        <v/>
      </c>
      <c r="H50" s="29"/>
      <c r="I50" s="19"/>
      <c r="J50" s="19"/>
      <c r="K50" s="19"/>
      <c r="L50" s="30"/>
      <c r="M50" s="20"/>
      <c r="N50" s="19"/>
      <c r="O50" s="19"/>
      <c r="P50" s="19"/>
      <c r="Q50" s="30"/>
      <c r="R50" s="82"/>
      <c r="S50" s="83">
        <f t="shared" si="24"/>
        <v>0</v>
      </c>
      <c r="T50" s="83">
        <f t="shared" si="25"/>
        <v>0</v>
      </c>
      <c r="V50" s="86"/>
      <c r="W50" s="117" t="e">
        <f t="shared" si="5"/>
        <v>#N/A</v>
      </c>
      <c r="X50" s="117" t="e">
        <f t="shared" si="6"/>
        <v>#N/A</v>
      </c>
      <c r="Y50" s="80" t="str">
        <f t="shared" si="7"/>
        <v>AP</v>
      </c>
      <c r="Z50" s="123" t="e">
        <f t="shared" si="26"/>
        <v>#N/A</v>
      </c>
      <c r="AB50" s="114" t="e">
        <f t="shared" si="8"/>
        <v>#N/A</v>
      </c>
      <c r="AC50" s="114">
        <v>0</v>
      </c>
      <c r="AE50" s="125" t="e">
        <f>IF('About Jim Bowie'!$BB$88=4,NA(),IF(AND('About Jim Bowie'!$BB$88=3,Z50&gt;=$AD$9),Z50,IF(AND('About Jim Bowie'!$BB$88=2,Z50&gt;=$U$5),Z50,IF(AND('About Jim Bowie'!$BB$88=1,F50&lt;=$S$5),Z50,NA()))))</f>
        <v>#N/A</v>
      </c>
      <c r="AF50" s="126" t="str">
        <f t="shared" si="9"/>
        <v>AP</v>
      </c>
      <c r="AG50" s="114" t="e">
        <f t="shared" si="10"/>
        <v>#N/A</v>
      </c>
      <c r="AH50" s="114" t="e">
        <f t="shared" si="11"/>
        <v>#N/A</v>
      </c>
      <c r="AI50" s="114" t="e">
        <f t="shared" si="12"/>
        <v>#N/A</v>
      </c>
      <c r="AJ50" s="114" t="e">
        <f t="shared" si="13"/>
        <v>#N/A</v>
      </c>
      <c r="AN50" s="126" t="e">
        <f>IF(F50="",NA(),RANK(F50, $F$9:$F$58,1)+COUNTIF($F$9:F50,F50)-1)</f>
        <v>#N/A</v>
      </c>
      <c r="AO50" s="80" t="str">
        <f t="shared" si="14"/>
        <v>AP</v>
      </c>
      <c r="AP50" s="124" t="e">
        <f t="shared" si="15"/>
        <v>#N/A</v>
      </c>
      <c r="AR50" s="115">
        <v>42</v>
      </c>
      <c r="AS50" s="116" t="e">
        <f t="shared" si="16"/>
        <v>#N/A</v>
      </c>
      <c r="AT50" s="127" t="e">
        <f t="shared" si="17"/>
        <v>#N/A</v>
      </c>
      <c r="AU50" s="128" t="e">
        <f t="shared" si="18"/>
        <v>#N/A</v>
      </c>
      <c r="AV50" s="128" t="e">
        <f t="shared" si="22"/>
        <v>#N/A</v>
      </c>
      <c r="AW50" s="127" t="e">
        <f t="shared" si="19"/>
        <v>#N/A</v>
      </c>
      <c r="AX50" s="127" t="e">
        <f t="shared" si="20"/>
        <v>#N/A</v>
      </c>
      <c r="AY50" s="115" t="e">
        <f t="shared" si="21"/>
        <v>#N/A</v>
      </c>
    </row>
    <row r="51" spans="1:51" x14ac:dyDescent="0.25">
      <c r="A51" s="54"/>
      <c r="B51" s="24" t="s">
        <v>90</v>
      </c>
      <c r="C51" s="15"/>
      <c r="D51" s="15"/>
      <c r="E51" s="131"/>
      <c r="F51" s="78" t="str">
        <f t="shared" si="4"/>
        <v/>
      </c>
      <c r="G51" s="52" t="str">
        <f t="shared" si="23"/>
        <v/>
      </c>
      <c r="H51" s="31"/>
      <c r="I51" s="17"/>
      <c r="J51" s="17"/>
      <c r="K51" s="17"/>
      <c r="L51" s="32"/>
      <c r="M51" s="21"/>
      <c r="N51" s="17"/>
      <c r="O51" s="17"/>
      <c r="P51" s="17"/>
      <c r="Q51" s="32"/>
      <c r="R51" s="82"/>
      <c r="S51" s="83">
        <f t="shared" si="24"/>
        <v>0</v>
      </c>
      <c r="T51" s="83">
        <f t="shared" si="25"/>
        <v>0</v>
      </c>
      <c r="V51" s="86"/>
      <c r="W51" s="117" t="e">
        <f t="shared" si="5"/>
        <v>#N/A</v>
      </c>
      <c r="X51" s="117" t="e">
        <f t="shared" si="6"/>
        <v>#N/A</v>
      </c>
      <c r="Y51" s="80" t="str">
        <f t="shared" si="7"/>
        <v>AQ</v>
      </c>
      <c r="Z51" s="123" t="e">
        <f t="shared" si="26"/>
        <v>#N/A</v>
      </c>
      <c r="AB51" s="114" t="e">
        <f t="shared" si="8"/>
        <v>#N/A</v>
      </c>
      <c r="AC51" s="114">
        <v>0</v>
      </c>
      <c r="AE51" s="125" t="e">
        <f>IF('About Jim Bowie'!$BB$88=4,NA(),IF(AND('About Jim Bowie'!$BB$88=3,Z51&gt;=$AD$9),Z51,IF(AND('About Jim Bowie'!$BB$88=2,Z51&gt;=$U$5),Z51,IF(AND('About Jim Bowie'!$BB$88=1,F51&lt;=$S$5),Z51,NA()))))</f>
        <v>#N/A</v>
      </c>
      <c r="AF51" s="126" t="str">
        <f t="shared" si="9"/>
        <v>AQ</v>
      </c>
      <c r="AG51" s="114" t="e">
        <f t="shared" si="10"/>
        <v>#N/A</v>
      </c>
      <c r="AH51" s="114" t="e">
        <f t="shared" si="11"/>
        <v>#N/A</v>
      </c>
      <c r="AI51" s="114" t="e">
        <f t="shared" si="12"/>
        <v>#N/A</v>
      </c>
      <c r="AJ51" s="114" t="e">
        <f t="shared" si="13"/>
        <v>#N/A</v>
      </c>
      <c r="AN51" s="126" t="e">
        <f>IF(F51="",NA(),RANK(F51, $F$9:$F$58,1)+COUNTIF($F$9:F51,F51)-1)</f>
        <v>#N/A</v>
      </c>
      <c r="AO51" s="80" t="str">
        <f t="shared" si="14"/>
        <v>AQ</v>
      </c>
      <c r="AP51" s="124" t="e">
        <f t="shared" si="15"/>
        <v>#N/A</v>
      </c>
      <c r="AR51" s="115">
        <v>43</v>
      </c>
      <c r="AS51" s="116" t="e">
        <f t="shared" si="16"/>
        <v>#N/A</v>
      </c>
      <c r="AT51" s="127" t="e">
        <f t="shared" si="17"/>
        <v>#N/A</v>
      </c>
      <c r="AU51" s="128" t="e">
        <f t="shared" si="18"/>
        <v>#N/A</v>
      </c>
      <c r="AV51" s="128" t="e">
        <f t="shared" si="22"/>
        <v>#N/A</v>
      </c>
      <c r="AW51" s="127" t="e">
        <f t="shared" si="19"/>
        <v>#N/A</v>
      </c>
      <c r="AX51" s="127" t="e">
        <f t="shared" si="20"/>
        <v>#N/A</v>
      </c>
      <c r="AY51" s="115" t="e">
        <f t="shared" si="21"/>
        <v>#N/A</v>
      </c>
    </row>
    <row r="52" spans="1:51" x14ac:dyDescent="0.25">
      <c r="A52" s="54"/>
      <c r="B52" s="22" t="s">
        <v>91</v>
      </c>
      <c r="C52" s="18"/>
      <c r="D52" s="18"/>
      <c r="E52" s="130"/>
      <c r="F52" s="78" t="str">
        <f t="shared" si="4"/>
        <v/>
      </c>
      <c r="G52" s="52" t="str">
        <f t="shared" si="23"/>
        <v/>
      </c>
      <c r="H52" s="29"/>
      <c r="I52" s="19"/>
      <c r="J52" s="19"/>
      <c r="K52" s="19"/>
      <c r="L52" s="30"/>
      <c r="M52" s="20"/>
      <c r="N52" s="19"/>
      <c r="O52" s="19"/>
      <c r="P52" s="19"/>
      <c r="Q52" s="30"/>
      <c r="R52" s="82"/>
      <c r="S52" s="83">
        <f t="shared" si="24"/>
        <v>0</v>
      </c>
      <c r="T52" s="83">
        <f t="shared" si="25"/>
        <v>0</v>
      </c>
      <c r="V52" s="86"/>
      <c r="W52" s="117" t="e">
        <f t="shared" si="5"/>
        <v>#N/A</v>
      </c>
      <c r="X52" s="117" t="e">
        <f t="shared" si="6"/>
        <v>#N/A</v>
      </c>
      <c r="Y52" s="80" t="str">
        <f t="shared" si="7"/>
        <v>AR</v>
      </c>
      <c r="Z52" s="123" t="e">
        <f t="shared" si="26"/>
        <v>#N/A</v>
      </c>
      <c r="AB52" s="114" t="e">
        <f t="shared" si="8"/>
        <v>#N/A</v>
      </c>
      <c r="AC52" s="114">
        <v>0</v>
      </c>
      <c r="AE52" s="125" t="e">
        <f>IF('About Jim Bowie'!$BB$88=4,NA(),IF(AND('About Jim Bowie'!$BB$88=3,Z52&gt;=$AD$9),Z52,IF(AND('About Jim Bowie'!$BB$88=2,Z52&gt;=$U$5),Z52,IF(AND('About Jim Bowie'!$BB$88=1,F52&lt;=$S$5),Z52,NA()))))</f>
        <v>#N/A</v>
      </c>
      <c r="AF52" s="126" t="str">
        <f t="shared" si="9"/>
        <v>AR</v>
      </c>
      <c r="AG52" s="114" t="e">
        <f t="shared" si="10"/>
        <v>#N/A</v>
      </c>
      <c r="AH52" s="114" t="e">
        <f t="shared" si="11"/>
        <v>#N/A</v>
      </c>
      <c r="AI52" s="114" t="e">
        <f t="shared" si="12"/>
        <v>#N/A</v>
      </c>
      <c r="AJ52" s="114" t="e">
        <f t="shared" si="13"/>
        <v>#N/A</v>
      </c>
      <c r="AN52" s="126" t="e">
        <f>IF(F52="",NA(),RANK(F52, $F$9:$F$58,1)+COUNTIF($F$9:F52,F52)-1)</f>
        <v>#N/A</v>
      </c>
      <c r="AO52" s="80" t="str">
        <f t="shared" si="14"/>
        <v>AR</v>
      </c>
      <c r="AP52" s="124" t="e">
        <f t="shared" si="15"/>
        <v>#N/A</v>
      </c>
      <c r="AR52" s="115">
        <v>44</v>
      </c>
      <c r="AS52" s="116" t="e">
        <f t="shared" si="16"/>
        <v>#N/A</v>
      </c>
      <c r="AT52" s="127" t="e">
        <f t="shared" si="17"/>
        <v>#N/A</v>
      </c>
      <c r="AU52" s="128" t="e">
        <f t="shared" si="18"/>
        <v>#N/A</v>
      </c>
      <c r="AV52" s="128" t="e">
        <f t="shared" si="22"/>
        <v>#N/A</v>
      </c>
      <c r="AW52" s="127" t="e">
        <f t="shared" si="19"/>
        <v>#N/A</v>
      </c>
      <c r="AX52" s="127" t="e">
        <f t="shared" si="20"/>
        <v>#N/A</v>
      </c>
      <c r="AY52" s="115" t="e">
        <f t="shared" si="21"/>
        <v>#N/A</v>
      </c>
    </row>
    <row r="53" spans="1:51" x14ac:dyDescent="0.25">
      <c r="A53" s="54"/>
      <c r="B53" s="23" t="s">
        <v>92</v>
      </c>
      <c r="C53" s="14"/>
      <c r="D53" s="14"/>
      <c r="E53" s="134"/>
      <c r="F53" s="78" t="str">
        <f t="shared" si="4"/>
        <v/>
      </c>
      <c r="G53" s="52" t="str">
        <f t="shared" si="23"/>
        <v/>
      </c>
      <c r="H53" s="31"/>
      <c r="I53" s="17"/>
      <c r="J53" s="17"/>
      <c r="K53" s="17"/>
      <c r="L53" s="32"/>
      <c r="M53" s="21"/>
      <c r="N53" s="17"/>
      <c r="O53" s="17"/>
      <c r="P53" s="17"/>
      <c r="Q53" s="32"/>
      <c r="R53" s="82"/>
      <c r="S53" s="83">
        <f t="shared" si="24"/>
        <v>0</v>
      </c>
      <c r="T53" s="83">
        <f t="shared" si="25"/>
        <v>0</v>
      </c>
      <c r="V53" s="86"/>
      <c r="W53" s="117" t="e">
        <f t="shared" si="5"/>
        <v>#N/A</v>
      </c>
      <c r="X53" s="117" t="e">
        <f t="shared" si="6"/>
        <v>#N/A</v>
      </c>
      <c r="Y53" s="80" t="str">
        <f t="shared" si="7"/>
        <v>AS</v>
      </c>
      <c r="Z53" s="123" t="e">
        <f t="shared" si="26"/>
        <v>#N/A</v>
      </c>
      <c r="AB53" s="114" t="e">
        <f t="shared" si="8"/>
        <v>#N/A</v>
      </c>
      <c r="AC53" s="114">
        <v>0</v>
      </c>
      <c r="AE53" s="125" t="e">
        <f>IF('About Jim Bowie'!$BB$88=4,NA(),IF(AND('About Jim Bowie'!$BB$88=3,Z53&gt;=$AD$9),Z53,IF(AND('About Jim Bowie'!$BB$88=2,Z53&gt;=$U$5),Z53,IF(AND('About Jim Bowie'!$BB$88=1,F53&lt;=$S$5),Z53,NA()))))</f>
        <v>#N/A</v>
      </c>
      <c r="AF53" s="126" t="str">
        <f t="shared" si="9"/>
        <v>AS</v>
      </c>
      <c r="AG53" s="114" t="e">
        <f t="shared" si="10"/>
        <v>#N/A</v>
      </c>
      <c r="AH53" s="114" t="e">
        <f t="shared" si="11"/>
        <v>#N/A</v>
      </c>
      <c r="AI53" s="114" t="e">
        <f t="shared" si="12"/>
        <v>#N/A</v>
      </c>
      <c r="AJ53" s="114" t="e">
        <f t="shared" si="13"/>
        <v>#N/A</v>
      </c>
      <c r="AN53" s="126" t="e">
        <f>IF(F53="",NA(),RANK(F53, $F$9:$F$58,1)+COUNTIF($F$9:F53,F53)-1)</f>
        <v>#N/A</v>
      </c>
      <c r="AO53" s="80" t="str">
        <f t="shared" si="14"/>
        <v>AS</v>
      </c>
      <c r="AP53" s="124" t="e">
        <f t="shared" si="15"/>
        <v>#N/A</v>
      </c>
      <c r="AR53" s="115">
        <v>45</v>
      </c>
      <c r="AS53" s="116" t="e">
        <f t="shared" si="16"/>
        <v>#N/A</v>
      </c>
      <c r="AT53" s="127" t="e">
        <f t="shared" si="17"/>
        <v>#N/A</v>
      </c>
      <c r="AU53" s="128" t="e">
        <f t="shared" si="18"/>
        <v>#N/A</v>
      </c>
      <c r="AV53" s="128" t="e">
        <f t="shared" si="22"/>
        <v>#N/A</v>
      </c>
      <c r="AW53" s="127" t="e">
        <f t="shared" si="19"/>
        <v>#N/A</v>
      </c>
      <c r="AX53" s="127" t="e">
        <f t="shared" si="20"/>
        <v>#N/A</v>
      </c>
      <c r="AY53" s="115" t="e">
        <f t="shared" si="21"/>
        <v>#N/A</v>
      </c>
    </row>
    <row r="54" spans="1:51" x14ac:dyDescent="0.25">
      <c r="A54" s="54"/>
      <c r="B54" s="22" t="s">
        <v>93</v>
      </c>
      <c r="C54" s="18"/>
      <c r="D54" s="18"/>
      <c r="E54" s="130"/>
      <c r="F54" s="78" t="str">
        <f t="shared" si="4"/>
        <v/>
      </c>
      <c r="G54" s="52" t="str">
        <f t="shared" si="23"/>
        <v/>
      </c>
      <c r="H54" s="29"/>
      <c r="I54" s="19"/>
      <c r="J54" s="19"/>
      <c r="K54" s="19"/>
      <c r="L54" s="30"/>
      <c r="M54" s="20"/>
      <c r="N54" s="19"/>
      <c r="O54" s="19"/>
      <c r="P54" s="19"/>
      <c r="Q54" s="30"/>
      <c r="R54" s="82"/>
      <c r="S54" s="83">
        <f t="shared" si="24"/>
        <v>0</v>
      </c>
      <c r="T54" s="83">
        <f t="shared" si="25"/>
        <v>0</v>
      </c>
      <c r="V54" s="86"/>
      <c r="W54" s="117" t="e">
        <f t="shared" si="5"/>
        <v>#N/A</v>
      </c>
      <c r="X54" s="117" t="e">
        <f t="shared" si="6"/>
        <v>#N/A</v>
      </c>
      <c r="Y54" s="80" t="str">
        <f t="shared" si="7"/>
        <v>AT</v>
      </c>
      <c r="Z54" s="123" t="e">
        <f t="shared" si="26"/>
        <v>#N/A</v>
      </c>
      <c r="AB54" s="114" t="e">
        <f t="shared" si="8"/>
        <v>#N/A</v>
      </c>
      <c r="AC54" s="114">
        <v>0</v>
      </c>
      <c r="AE54" s="125" t="e">
        <f>IF('About Jim Bowie'!$BB$88=4,NA(),IF(AND('About Jim Bowie'!$BB$88=3,Z54&gt;=$AD$9),Z54,IF(AND('About Jim Bowie'!$BB$88=2,Z54&gt;=$U$5),Z54,IF(AND('About Jim Bowie'!$BB$88=1,F54&lt;=$S$5),Z54,NA()))))</f>
        <v>#N/A</v>
      </c>
      <c r="AF54" s="126" t="str">
        <f t="shared" si="9"/>
        <v>AT</v>
      </c>
      <c r="AG54" s="114" t="e">
        <f t="shared" si="10"/>
        <v>#N/A</v>
      </c>
      <c r="AH54" s="114" t="e">
        <f t="shared" si="11"/>
        <v>#N/A</v>
      </c>
      <c r="AI54" s="114" t="e">
        <f t="shared" si="12"/>
        <v>#N/A</v>
      </c>
      <c r="AJ54" s="114" t="e">
        <f t="shared" si="13"/>
        <v>#N/A</v>
      </c>
      <c r="AN54" s="126" t="e">
        <f>IF(F54="",NA(),RANK(F54, $F$9:$F$58,1)+COUNTIF($F$9:F54,F54)-1)</f>
        <v>#N/A</v>
      </c>
      <c r="AO54" s="80" t="str">
        <f t="shared" si="14"/>
        <v>AT</v>
      </c>
      <c r="AP54" s="124" t="e">
        <f t="shared" si="15"/>
        <v>#N/A</v>
      </c>
      <c r="AR54" s="115">
        <v>46</v>
      </c>
      <c r="AS54" s="116" t="e">
        <f t="shared" si="16"/>
        <v>#N/A</v>
      </c>
      <c r="AT54" s="127" t="e">
        <f t="shared" si="17"/>
        <v>#N/A</v>
      </c>
      <c r="AU54" s="128" t="e">
        <f t="shared" si="18"/>
        <v>#N/A</v>
      </c>
      <c r="AV54" s="128" t="e">
        <f t="shared" si="22"/>
        <v>#N/A</v>
      </c>
      <c r="AW54" s="127" t="e">
        <f t="shared" si="19"/>
        <v>#N/A</v>
      </c>
      <c r="AX54" s="127" t="e">
        <f t="shared" si="20"/>
        <v>#N/A</v>
      </c>
      <c r="AY54" s="115" t="e">
        <f t="shared" si="21"/>
        <v>#N/A</v>
      </c>
    </row>
    <row r="55" spans="1:51" x14ac:dyDescent="0.25">
      <c r="A55" s="54"/>
      <c r="B55" s="23" t="s">
        <v>94</v>
      </c>
      <c r="C55" s="14"/>
      <c r="D55" s="14"/>
      <c r="E55" s="134"/>
      <c r="F55" s="78" t="str">
        <f t="shared" si="4"/>
        <v/>
      </c>
      <c r="G55" s="52" t="str">
        <f t="shared" si="23"/>
        <v/>
      </c>
      <c r="H55" s="31"/>
      <c r="I55" s="17"/>
      <c r="J55" s="17"/>
      <c r="K55" s="17"/>
      <c r="L55" s="32"/>
      <c r="M55" s="21"/>
      <c r="N55" s="17"/>
      <c r="O55" s="17"/>
      <c r="P55" s="17"/>
      <c r="Q55" s="32"/>
      <c r="R55" s="82"/>
      <c r="S55" s="83">
        <f t="shared" si="24"/>
        <v>0</v>
      </c>
      <c r="T55" s="83">
        <f t="shared" si="25"/>
        <v>0</v>
      </c>
      <c r="V55" s="86"/>
      <c r="W55" s="117" t="e">
        <f t="shared" si="5"/>
        <v>#N/A</v>
      </c>
      <c r="X55" s="117" t="e">
        <f t="shared" si="6"/>
        <v>#N/A</v>
      </c>
      <c r="Y55" s="80" t="str">
        <f t="shared" si="7"/>
        <v>AU</v>
      </c>
      <c r="Z55" s="123" t="e">
        <f t="shared" si="26"/>
        <v>#N/A</v>
      </c>
      <c r="AB55" s="114" t="e">
        <f t="shared" si="8"/>
        <v>#N/A</v>
      </c>
      <c r="AC55" s="114">
        <v>0</v>
      </c>
      <c r="AE55" s="125" t="e">
        <f>IF('About Jim Bowie'!$BB$88=4,NA(),IF(AND('About Jim Bowie'!$BB$88=3,Z55&gt;=$AD$9),Z55,IF(AND('About Jim Bowie'!$BB$88=2,Z55&gt;=$U$5),Z55,IF(AND('About Jim Bowie'!$BB$88=1,F55&lt;=$S$5),Z55,NA()))))</f>
        <v>#N/A</v>
      </c>
      <c r="AF55" s="126" t="str">
        <f t="shared" si="9"/>
        <v>AU</v>
      </c>
      <c r="AG55" s="114" t="e">
        <f t="shared" si="10"/>
        <v>#N/A</v>
      </c>
      <c r="AH55" s="114" t="e">
        <f t="shared" si="11"/>
        <v>#N/A</v>
      </c>
      <c r="AI55" s="114" t="e">
        <f t="shared" si="12"/>
        <v>#N/A</v>
      </c>
      <c r="AJ55" s="114" t="e">
        <f t="shared" si="13"/>
        <v>#N/A</v>
      </c>
      <c r="AN55" s="126" t="e">
        <f>IF(F55="",NA(),RANK(F55, $F$9:$F$58,1)+COUNTIF($F$9:F55,F55)-1)</f>
        <v>#N/A</v>
      </c>
      <c r="AO55" s="80" t="str">
        <f t="shared" si="14"/>
        <v>AU</v>
      </c>
      <c r="AP55" s="124" t="e">
        <f t="shared" si="15"/>
        <v>#N/A</v>
      </c>
      <c r="AR55" s="115">
        <v>47</v>
      </c>
      <c r="AS55" s="116" t="e">
        <f t="shared" si="16"/>
        <v>#N/A</v>
      </c>
      <c r="AT55" s="127" t="e">
        <f t="shared" si="17"/>
        <v>#N/A</v>
      </c>
      <c r="AU55" s="128" t="e">
        <f t="shared" si="18"/>
        <v>#N/A</v>
      </c>
      <c r="AV55" s="128" t="e">
        <f t="shared" si="22"/>
        <v>#N/A</v>
      </c>
      <c r="AW55" s="127" t="e">
        <f t="shared" si="19"/>
        <v>#N/A</v>
      </c>
      <c r="AX55" s="127" t="e">
        <f t="shared" si="20"/>
        <v>#N/A</v>
      </c>
      <c r="AY55" s="115" t="e">
        <f t="shared" si="21"/>
        <v>#N/A</v>
      </c>
    </row>
    <row r="56" spans="1:51" x14ac:dyDescent="0.25">
      <c r="A56" s="54"/>
      <c r="B56" s="22" t="s">
        <v>95</v>
      </c>
      <c r="C56" s="18"/>
      <c r="D56" s="18"/>
      <c r="E56" s="130"/>
      <c r="F56" s="78" t="str">
        <f t="shared" si="4"/>
        <v/>
      </c>
      <c r="G56" s="52" t="str">
        <f t="shared" si="23"/>
        <v/>
      </c>
      <c r="H56" s="29"/>
      <c r="I56" s="19"/>
      <c r="J56" s="19"/>
      <c r="K56" s="19"/>
      <c r="L56" s="30"/>
      <c r="M56" s="20"/>
      <c r="N56" s="19"/>
      <c r="O56" s="19"/>
      <c r="P56" s="19"/>
      <c r="Q56" s="30"/>
      <c r="R56" s="82"/>
      <c r="S56" s="83">
        <f t="shared" si="24"/>
        <v>0</v>
      </c>
      <c r="T56" s="83">
        <f t="shared" si="25"/>
        <v>0</v>
      </c>
      <c r="V56" s="86"/>
      <c r="W56" s="117" t="e">
        <f t="shared" si="5"/>
        <v>#N/A</v>
      </c>
      <c r="X56" s="117" t="e">
        <f t="shared" si="6"/>
        <v>#N/A</v>
      </c>
      <c r="Y56" s="80" t="str">
        <f t="shared" si="7"/>
        <v>AV</v>
      </c>
      <c r="Z56" s="123" t="e">
        <f t="shared" si="26"/>
        <v>#N/A</v>
      </c>
      <c r="AB56" s="114" t="e">
        <f t="shared" si="8"/>
        <v>#N/A</v>
      </c>
      <c r="AC56" s="114">
        <v>0</v>
      </c>
      <c r="AE56" s="125" t="e">
        <f>IF('About Jim Bowie'!$BB$88=4,NA(),IF(AND('About Jim Bowie'!$BB$88=3,Z56&gt;=$AD$9),Z56,IF(AND('About Jim Bowie'!$BB$88=2,Z56&gt;=$U$5),Z56,IF(AND('About Jim Bowie'!$BB$88=1,F56&lt;=$S$5),Z56,NA()))))</f>
        <v>#N/A</v>
      </c>
      <c r="AF56" s="126" t="str">
        <f t="shared" si="9"/>
        <v>AV</v>
      </c>
      <c r="AG56" s="114" t="e">
        <f t="shared" si="10"/>
        <v>#N/A</v>
      </c>
      <c r="AH56" s="114" t="e">
        <f t="shared" si="11"/>
        <v>#N/A</v>
      </c>
      <c r="AI56" s="114" t="e">
        <f t="shared" si="12"/>
        <v>#N/A</v>
      </c>
      <c r="AJ56" s="114" t="e">
        <f t="shared" si="13"/>
        <v>#N/A</v>
      </c>
      <c r="AN56" s="126" t="e">
        <f>IF(F56="",NA(),RANK(F56, $F$9:$F$58,1)+COUNTIF($F$9:F56,F56)-1)</f>
        <v>#N/A</v>
      </c>
      <c r="AO56" s="80" t="str">
        <f t="shared" si="14"/>
        <v>AV</v>
      </c>
      <c r="AP56" s="124" t="e">
        <f t="shared" si="15"/>
        <v>#N/A</v>
      </c>
      <c r="AR56" s="115">
        <v>48</v>
      </c>
      <c r="AS56" s="116" t="e">
        <f t="shared" si="16"/>
        <v>#N/A</v>
      </c>
      <c r="AT56" s="127" t="e">
        <f t="shared" si="17"/>
        <v>#N/A</v>
      </c>
      <c r="AU56" s="128" t="e">
        <f t="shared" si="18"/>
        <v>#N/A</v>
      </c>
      <c r="AV56" s="128" t="e">
        <f t="shared" si="22"/>
        <v>#N/A</v>
      </c>
      <c r="AW56" s="127" t="e">
        <f t="shared" si="19"/>
        <v>#N/A</v>
      </c>
      <c r="AX56" s="127" t="e">
        <f t="shared" si="20"/>
        <v>#N/A</v>
      </c>
      <c r="AY56" s="115" t="e">
        <f t="shared" si="21"/>
        <v>#N/A</v>
      </c>
    </row>
    <row r="57" spans="1:51" x14ac:dyDescent="0.25">
      <c r="A57" s="54"/>
      <c r="B57" s="23" t="s">
        <v>96</v>
      </c>
      <c r="C57" s="14"/>
      <c r="D57" s="14"/>
      <c r="E57" s="134"/>
      <c r="F57" s="78" t="str">
        <f t="shared" si="4"/>
        <v/>
      </c>
      <c r="G57" s="52" t="str">
        <f t="shared" si="23"/>
        <v/>
      </c>
      <c r="H57" s="31"/>
      <c r="I57" s="17"/>
      <c r="J57" s="17"/>
      <c r="K57" s="17"/>
      <c r="L57" s="32"/>
      <c r="M57" s="21"/>
      <c r="N57" s="17"/>
      <c r="O57" s="17"/>
      <c r="P57" s="17"/>
      <c r="Q57" s="32"/>
      <c r="R57" s="82"/>
      <c r="S57" s="83">
        <f t="shared" si="24"/>
        <v>0</v>
      </c>
      <c r="T57" s="83">
        <f t="shared" si="25"/>
        <v>0</v>
      </c>
      <c r="V57" s="86"/>
      <c r="W57" s="117" t="e">
        <f t="shared" si="5"/>
        <v>#N/A</v>
      </c>
      <c r="X57" s="117" t="e">
        <f t="shared" si="6"/>
        <v>#N/A</v>
      </c>
      <c r="Y57" s="80" t="str">
        <f t="shared" si="7"/>
        <v>AW</v>
      </c>
      <c r="Z57" s="123" t="e">
        <f t="shared" si="26"/>
        <v>#N/A</v>
      </c>
      <c r="AB57" s="114" t="e">
        <f t="shared" si="8"/>
        <v>#N/A</v>
      </c>
      <c r="AC57" s="114">
        <v>0</v>
      </c>
      <c r="AE57" s="125" t="e">
        <f>IF('About Jim Bowie'!$BB$88=4,NA(),IF(AND('About Jim Bowie'!$BB$88=3,Z57&gt;=$AD$9),Z57,IF(AND('About Jim Bowie'!$BB$88=2,Z57&gt;=$U$5),Z57,IF(AND('About Jim Bowie'!$BB$88=1,F57&lt;=$S$5),Z57,NA()))))</f>
        <v>#N/A</v>
      </c>
      <c r="AF57" s="126" t="str">
        <f t="shared" si="9"/>
        <v>AW</v>
      </c>
      <c r="AG57" s="114" t="e">
        <f t="shared" si="10"/>
        <v>#N/A</v>
      </c>
      <c r="AH57" s="114" t="e">
        <f t="shared" si="11"/>
        <v>#N/A</v>
      </c>
      <c r="AI57" s="114" t="e">
        <f t="shared" si="12"/>
        <v>#N/A</v>
      </c>
      <c r="AJ57" s="114" t="e">
        <f t="shared" si="13"/>
        <v>#N/A</v>
      </c>
      <c r="AN57" s="126" t="e">
        <f>IF(F57="",NA(),RANK(F57, $F$9:$F$58,1)+COUNTIF($F$9:F57,F57)-1)</f>
        <v>#N/A</v>
      </c>
      <c r="AO57" s="80" t="str">
        <f t="shared" si="14"/>
        <v>AW</v>
      </c>
      <c r="AP57" s="124" t="e">
        <f t="shared" si="15"/>
        <v>#N/A</v>
      </c>
      <c r="AR57" s="115">
        <v>49</v>
      </c>
      <c r="AS57" s="116" t="e">
        <f t="shared" si="16"/>
        <v>#N/A</v>
      </c>
      <c r="AT57" s="127" t="e">
        <f t="shared" si="17"/>
        <v>#N/A</v>
      </c>
      <c r="AU57" s="128" t="e">
        <f t="shared" si="18"/>
        <v>#N/A</v>
      </c>
      <c r="AV57" s="128" t="e">
        <f t="shared" si="22"/>
        <v>#N/A</v>
      </c>
      <c r="AW57" s="127" t="e">
        <f t="shared" si="19"/>
        <v>#N/A</v>
      </c>
      <c r="AX57" s="127" t="e">
        <f t="shared" si="20"/>
        <v>#N/A</v>
      </c>
      <c r="AY57" s="115" t="e">
        <f t="shared" si="21"/>
        <v>#N/A</v>
      </c>
    </row>
    <row r="58" spans="1:51" ht="15.75" thickBot="1" x14ac:dyDescent="0.3">
      <c r="A58" s="54"/>
      <c r="B58" s="25" t="s">
        <v>97</v>
      </c>
      <c r="C58" s="26"/>
      <c r="D58" s="26"/>
      <c r="E58" s="135"/>
      <c r="F58" s="79" t="str">
        <f t="shared" si="4"/>
        <v/>
      </c>
      <c r="G58" s="55" t="str">
        <f t="shared" si="23"/>
        <v/>
      </c>
      <c r="H58" s="33"/>
      <c r="I58" s="34"/>
      <c r="J58" s="34"/>
      <c r="K58" s="34"/>
      <c r="L58" s="35"/>
      <c r="M58" s="36"/>
      <c r="N58" s="34"/>
      <c r="O58" s="34"/>
      <c r="P58" s="34"/>
      <c r="Q58" s="35"/>
      <c r="R58" s="82"/>
      <c r="S58" s="83">
        <f t="shared" si="24"/>
        <v>0</v>
      </c>
      <c r="T58" s="83">
        <f t="shared" si="25"/>
        <v>0</v>
      </c>
      <c r="V58" s="86"/>
      <c r="W58" s="117" t="e">
        <f t="shared" si="5"/>
        <v>#N/A</v>
      </c>
      <c r="X58" s="117" t="e">
        <f t="shared" si="6"/>
        <v>#N/A</v>
      </c>
      <c r="Y58" s="80" t="str">
        <f t="shared" si="7"/>
        <v>AX</v>
      </c>
      <c r="Z58" s="123" t="e">
        <f t="shared" si="26"/>
        <v>#N/A</v>
      </c>
      <c r="AB58" s="114" t="e">
        <f t="shared" si="8"/>
        <v>#N/A</v>
      </c>
      <c r="AC58" s="114">
        <v>0</v>
      </c>
      <c r="AE58" s="125" t="e">
        <f>IF('About Jim Bowie'!$BB$88=4,NA(),IF(AND('About Jim Bowie'!$BB$88=3,Z58&gt;=$AD$9),Z58,IF(AND('About Jim Bowie'!$BB$88=2,Z58&gt;=$U$5),Z58,IF(AND('About Jim Bowie'!$BB$88=1,F58&lt;=$S$5),Z58,NA()))))</f>
        <v>#N/A</v>
      </c>
      <c r="AF58" s="126" t="str">
        <f t="shared" si="9"/>
        <v>AX</v>
      </c>
      <c r="AG58" s="114" t="e">
        <f t="shared" si="10"/>
        <v>#N/A</v>
      </c>
      <c r="AH58" s="114" t="e">
        <f t="shared" si="11"/>
        <v>#N/A</v>
      </c>
      <c r="AI58" s="114" t="e">
        <f t="shared" si="12"/>
        <v>#N/A</v>
      </c>
      <c r="AJ58" s="114" t="e">
        <f t="shared" si="13"/>
        <v>#N/A</v>
      </c>
      <c r="AN58" s="126" t="e">
        <f>IF(F58="",NA(),RANK(F58, $F$9:$F$58,1)+COUNTIF($F$9:F58,F58)-1)</f>
        <v>#N/A</v>
      </c>
      <c r="AO58" s="80" t="str">
        <f t="shared" si="14"/>
        <v>AX</v>
      </c>
      <c r="AP58" s="124" t="e">
        <f t="shared" si="15"/>
        <v>#N/A</v>
      </c>
      <c r="AR58" s="115">
        <v>50</v>
      </c>
      <c r="AS58" s="116" t="e">
        <f t="shared" si="16"/>
        <v>#N/A</v>
      </c>
      <c r="AT58" s="127" t="e">
        <f t="shared" si="17"/>
        <v>#N/A</v>
      </c>
      <c r="AU58" s="128" t="e">
        <f t="shared" si="18"/>
        <v>#N/A</v>
      </c>
      <c r="AV58" s="128" t="e">
        <f t="shared" si="22"/>
        <v>#N/A</v>
      </c>
      <c r="AW58" s="127" t="e">
        <f t="shared" si="19"/>
        <v>#N/A</v>
      </c>
      <c r="AX58" s="127" t="e">
        <f t="shared" si="20"/>
        <v>#N/A</v>
      </c>
      <c r="AY58" s="115" t="e">
        <f t="shared" si="21"/>
        <v>#N/A</v>
      </c>
    </row>
    <row r="59" spans="1:51" x14ac:dyDescent="0.25">
      <c r="A59" s="56"/>
      <c r="B59" s="57"/>
      <c r="C59" s="58"/>
      <c r="D59" s="58"/>
      <c r="E59" s="59"/>
      <c r="F59" s="59"/>
      <c r="G59" s="59"/>
      <c r="H59" s="59"/>
      <c r="I59" s="59"/>
      <c r="J59" s="59"/>
      <c r="K59" s="59"/>
      <c r="L59" s="59"/>
      <c r="M59" s="59"/>
      <c r="N59" s="59"/>
      <c r="O59" s="59"/>
      <c r="P59" s="59"/>
      <c r="Q59" s="59"/>
      <c r="V59" s="87"/>
      <c r="W59" s="88"/>
      <c r="X59" s="88"/>
      <c r="AB59" s="114"/>
    </row>
    <row r="60" spans="1:51" x14ac:dyDescent="0.25">
      <c r="A60" s="56"/>
      <c r="B60" s="57"/>
      <c r="C60" s="60"/>
      <c r="D60" s="60"/>
      <c r="E60" s="56"/>
      <c r="F60" s="56"/>
      <c r="G60" s="56"/>
      <c r="H60" s="56"/>
      <c r="I60" s="56"/>
      <c r="J60" s="56"/>
      <c r="K60" s="56"/>
      <c r="L60" s="56"/>
      <c r="M60" s="56"/>
      <c r="N60" s="56"/>
      <c r="O60" s="56"/>
      <c r="P60" s="56"/>
      <c r="Q60" s="56"/>
      <c r="AB60" s="114"/>
    </row>
    <row r="61" spans="1:51" x14ac:dyDescent="0.25">
      <c r="A61" s="56"/>
      <c r="B61" s="57"/>
      <c r="C61" s="60"/>
      <c r="D61" s="60"/>
      <c r="E61" s="56"/>
      <c r="F61" s="56"/>
      <c r="G61" s="56"/>
      <c r="H61" s="56"/>
      <c r="I61" s="56"/>
      <c r="J61" s="56"/>
      <c r="K61" s="56"/>
      <c r="L61" s="56"/>
      <c r="M61" s="56"/>
      <c r="N61" s="56"/>
      <c r="O61" s="56"/>
      <c r="P61" s="56"/>
      <c r="Q61" s="56"/>
      <c r="AB61" s="114"/>
    </row>
    <row r="62" spans="1:51" x14ac:dyDescent="0.25">
      <c r="A62" s="56"/>
      <c r="B62" s="57"/>
      <c r="C62" s="60"/>
      <c r="D62" s="60"/>
      <c r="E62" s="56"/>
      <c r="F62" s="56"/>
      <c r="G62" s="56"/>
      <c r="H62" s="56"/>
      <c r="I62" s="56"/>
      <c r="J62" s="56"/>
      <c r="K62" s="56"/>
      <c r="L62" s="56"/>
      <c r="M62" s="56"/>
      <c r="N62" s="56"/>
      <c r="O62" s="56"/>
      <c r="P62" s="56"/>
      <c r="Q62" s="56"/>
      <c r="AB62" s="114"/>
    </row>
    <row r="63" spans="1:51" x14ac:dyDescent="0.25">
      <c r="A63" s="56"/>
      <c r="B63" s="57"/>
      <c r="C63" s="56"/>
      <c r="D63" s="56"/>
      <c r="E63" s="56"/>
      <c r="F63" s="56"/>
      <c r="G63" s="56"/>
      <c r="H63" s="56"/>
      <c r="I63" s="56"/>
      <c r="J63" s="56"/>
      <c r="K63" s="56"/>
      <c r="L63" s="56"/>
      <c r="M63" s="56"/>
      <c r="N63" s="56"/>
      <c r="O63" s="56"/>
      <c r="P63" s="56"/>
      <c r="Q63" s="56"/>
      <c r="AB63" s="114"/>
    </row>
    <row r="64" spans="1:51" x14ac:dyDescent="0.25">
      <c r="A64" s="56"/>
      <c r="B64" s="57"/>
      <c r="C64" s="56"/>
      <c r="D64" s="56"/>
      <c r="E64" s="56"/>
      <c r="F64" s="56"/>
      <c r="G64" s="56"/>
      <c r="H64" s="56"/>
      <c r="I64" s="56"/>
      <c r="J64" s="56"/>
      <c r="K64" s="56"/>
      <c r="L64" s="56"/>
      <c r="M64" s="56"/>
      <c r="N64" s="56"/>
      <c r="O64" s="56"/>
      <c r="P64" s="56"/>
      <c r="Q64" s="56"/>
      <c r="AB64" s="114"/>
    </row>
    <row r="65" spans="1:28" x14ac:dyDescent="0.25">
      <c r="A65" s="56"/>
      <c r="B65" s="57"/>
      <c r="C65" s="56"/>
      <c r="D65" s="56"/>
      <c r="E65" s="56"/>
      <c r="F65" s="56"/>
      <c r="G65" s="56"/>
      <c r="H65" s="56"/>
      <c r="I65" s="56"/>
      <c r="J65" s="56"/>
      <c r="K65" s="56"/>
      <c r="L65" s="56"/>
      <c r="M65" s="56"/>
      <c r="N65" s="56"/>
      <c r="O65" s="56"/>
      <c r="P65" s="56"/>
      <c r="Q65" s="56"/>
      <c r="AB65" s="114"/>
    </row>
    <row r="66" spans="1:28" x14ac:dyDescent="0.25">
      <c r="A66" s="56"/>
      <c r="B66" s="57"/>
      <c r="C66" s="56"/>
      <c r="D66" s="56"/>
      <c r="E66" s="56"/>
      <c r="F66" s="56"/>
      <c r="G66" s="56"/>
      <c r="H66" s="56"/>
      <c r="I66" s="56"/>
      <c r="J66" s="56"/>
      <c r="K66" s="56"/>
      <c r="L66" s="56"/>
      <c r="M66" s="56"/>
      <c r="N66" s="56"/>
      <c r="O66" s="56"/>
      <c r="P66" s="56"/>
      <c r="Q66" s="56"/>
      <c r="AB66" s="114"/>
    </row>
    <row r="67" spans="1:28" x14ac:dyDescent="0.25">
      <c r="A67" s="56"/>
      <c r="B67" s="57"/>
      <c r="C67" s="56"/>
      <c r="D67" s="56"/>
      <c r="E67" s="56"/>
      <c r="F67" s="56"/>
      <c r="G67" s="56"/>
      <c r="H67" s="56"/>
      <c r="I67" s="56"/>
      <c r="J67" s="56"/>
      <c r="K67" s="56"/>
      <c r="L67" s="56"/>
      <c r="M67" s="56"/>
      <c r="N67" s="56"/>
      <c r="O67" s="56"/>
      <c r="P67" s="56"/>
      <c r="Q67" s="56"/>
      <c r="AB67" s="114"/>
    </row>
    <row r="68" spans="1:28" x14ac:dyDescent="0.25">
      <c r="A68" s="56"/>
      <c r="B68" s="57"/>
      <c r="C68" s="56"/>
      <c r="D68" s="56"/>
      <c r="E68" s="56"/>
      <c r="F68" s="56"/>
      <c r="G68" s="56"/>
      <c r="H68" s="56"/>
      <c r="I68" s="56"/>
      <c r="J68" s="56"/>
      <c r="K68" s="56"/>
      <c r="L68" s="56"/>
      <c r="M68" s="56"/>
      <c r="N68" s="56"/>
      <c r="O68" s="56"/>
      <c r="P68" s="56"/>
      <c r="Q68" s="56"/>
      <c r="AB68" s="114"/>
    </row>
    <row r="69" spans="1:28" x14ac:dyDescent="0.25">
      <c r="A69" s="56"/>
      <c r="B69" s="56"/>
      <c r="C69" s="56"/>
      <c r="D69" s="56"/>
      <c r="E69" s="56"/>
      <c r="F69" s="56"/>
      <c r="G69" s="56"/>
      <c r="H69" s="56"/>
      <c r="I69" s="56"/>
      <c r="J69" s="56"/>
      <c r="K69" s="56"/>
      <c r="L69" s="56"/>
      <c r="M69" s="56"/>
      <c r="N69" s="56"/>
      <c r="O69" s="56"/>
      <c r="P69" s="56"/>
      <c r="Q69" s="56"/>
      <c r="AB69" s="114"/>
    </row>
    <row r="70" spans="1:28" x14ac:dyDescent="0.25">
      <c r="A70" s="56"/>
      <c r="B70" s="56"/>
      <c r="C70" s="56"/>
      <c r="D70" s="56"/>
      <c r="E70" s="56"/>
      <c r="F70" s="56"/>
      <c r="G70" s="56"/>
      <c r="H70" s="56"/>
      <c r="I70" s="56"/>
      <c r="J70" s="56"/>
      <c r="K70" s="56"/>
      <c r="L70" s="56"/>
      <c r="M70" s="56"/>
      <c r="N70" s="56"/>
      <c r="O70" s="56"/>
      <c r="P70" s="56"/>
      <c r="Q70" s="56"/>
      <c r="AB70" s="114"/>
    </row>
    <row r="71" spans="1:28" x14ac:dyDescent="0.25">
      <c r="A71" s="56"/>
      <c r="B71" s="56"/>
      <c r="C71" s="56"/>
      <c r="D71" s="56"/>
      <c r="E71" s="56"/>
      <c r="F71" s="56"/>
      <c r="G71" s="56"/>
      <c r="H71" s="56"/>
      <c r="I71" s="56"/>
      <c r="J71" s="56"/>
      <c r="K71" s="56"/>
      <c r="L71" s="56"/>
      <c r="M71" s="56"/>
      <c r="N71" s="56"/>
      <c r="O71" s="56"/>
      <c r="P71" s="56"/>
      <c r="Q71" s="56"/>
      <c r="AB71" s="114"/>
    </row>
    <row r="72" spans="1:28" x14ac:dyDescent="0.25">
      <c r="A72" s="56"/>
      <c r="B72" s="56"/>
      <c r="C72" s="56"/>
      <c r="D72" s="56"/>
      <c r="E72" s="56"/>
      <c r="F72" s="56"/>
      <c r="G72" s="56"/>
      <c r="H72" s="56"/>
      <c r="I72" s="56"/>
      <c r="J72" s="56"/>
      <c r="K72" s="56"/>
      <c r="L72" s="56"/>
      <c r="M72" s="56"/>
      <c r="N72" s="56"/>
      <c r="O72" s="56"/>
      <c r="P72" s="56"/>
      <c r="Q72" s="56"/>
      <c r="AB72" s="114"/>
    </row>
    <row r="73" spans="1:28" x14ac:dyDescent="0.25">
      <c r="A73" s="56"/>
      <c r="B73" s="56"/>
      <c r="C73" s="56"/>
      <c r="D73" s="56"/>
      <c r="E73" s="56"/>
      <c r="F73" s="56"/>
      <c r="G73" s="56"/>
      <c r="H73" s="56"/>
      <c r="I73" s="56"/>
      <c r="J73" s="56"/>
      <c r="K73" s="56"/>
      <c r="L73" s="56"/>
      <c r="M73" s="56"/>
      <c r="N73" s="56"/>
      <c r="O73" s="56"/>
      <c r="P73" s="56"/>
      <c r="Q73" s="56"/>
      <c r="AB73" s="114"/>
    </row>
    <row r="74" spans="1:28" x14ac:dyDescent="0.25">
      <c r="A74" s="56"/>
      <c r="B74" s="56"/>
      <c r="C74" s="56"/>
      <c r="D74" s="56"/>
      <c r="E74" s="56"/>
      <c r="F74" s="56"/>
      <c r="G74" s="56"/>
      <c r="H74" s="56"/>
      <c r="I74" s="56"/>
      <c r="J74" s="56"/>
      <c r="K74" s="56"/>
      <c r="L74" s="56"/>
      <c r="M74" s="56"/>
      <c r="N74" s="56"/>
      <c r="O74" s="56"/>
      <c r="P74" s="56"/>
      <c r="Q74" s="56"/>
      <c r="AB74" s="114"/>
    </row>
    <row r="75" spans="1:28" x14ac:dyDescent="0.25">
      <c r="A75" s="56"/>
      <c r="B75" s="56"/>
      <c r="C75" s="56"/>
      <c r="D75" s="56"/>
      <c r="E75" s="56"/>
      <c r="F75" s="56"/>
      <c r="G75" s="56"/>
      <c r="H75" s="56"/>
      <c r="I75" s="56"/>
      <c r="J75" s="56"/>
      <c r="K75" s="56"/>
      <c r="L75" s="56"/>
      <c r="M75" s="56"/>
      <c r="N75" s="56"/>
      <c r="O75" s="56"/>
      <c r="P75" s="56"/>
      <c r="Q75" s="56"/>
      <c r="AB75" s="114"/>
    </row>
    <row r="76" spans="1:28" x14ac:dyDescent="0.25">
      <c r="A76" s="56"/>
      <c r="B76" s="56"/>
      <c r="C76" s="56"/>
      <c r="D76" s="56"/>
      <c r="E76" s="56"/>
      <c r="F76" s="56"/>
      <c r="G76" s="56"/>
      <c r="H76" s="56"/>
      <c r="I76" s="56"/>
      <c r="J76" s="56"/>
      <c r="K76" s="56"/>
      <c r="L76" s="56"/>
      <c r="M76" s="56"/>
      <c r="N76" s="56"/>
      <c r="O76" s="56"/>
      <c r="P76" s="56"/>
      <c r="Q76" s="56"/>
      <c r="AB76" s="114"/>
    </row>
    <row r="77" spans="1:28" x14ac:dyDescent="0.25">
      <c r="A77" s="56"/>
      <c r="B77" s="56"/>
      <c r="C77" s="56"/>
      <c r="D77" s="56"/>
      <c r="E77" s="56"/>
      <c r="F77" s="56"/>
      <c r="G77" s="56"/>
      <c r="H77" s="56"/>
      <c r="I77" s="56"/>
      <c r="J77" s="56"/>
      <c r="K77" s="56"/>
      <c r="L77" s="56"/>
      <c r="M77" s="56"/>
      <c r="N77" s="56"/>
      <c r="O77" s="56"/>
      <c r="P77" s="56"/>
      <c r="Q77" s="56"/>
      <c r="AB77" s="114"/>
    </row>
    <row r="78" spans="1:28" x14ac:dyDescent="0.25">
      <c r="A78" s="56"/>
      <c r="B78" s="56"/>
      <c r="C78" s="56"/>
      <c r="D78" s="56"/>
      <c r="E78" s="56"/>
      <c r="F78" s="56"/>
      <c r="G78" s="56"/>
      <c r="H78" s="56"/>
      <c r="I78" s="56"/>
      <c r="J78" s="56"/>
      <c r="K78" s="56"/>
      <c r="L78" s="56"/>
      <c r="M78" s="56"/>
      <c r="N78" s="56"/>
      <c r="O78" s="56"/>
      <c r="P78" s="56"/>
      <c r="Q78" s="56"/>
      <c r="AB78" s="114"/>
    </row>
    <row r="79" spans="1:28" x14ac:dyDescent="0.25">
      <c r="A79" s="56"/>
      <c r="B79" s="56"/>
      <c r="C79" s="56"/>
      <c r="D79" s="56"/>
      <c r="E79" s="56"/>
      <c r="F79" s="56"/>
      <c r="G79" s="56"/>
      <c r="H79" s="56"/>
      <c r="I79" s="56"/>
      <c r="J79" s="56"/>
      <c r="K79" s="56"/>
      <c r="L79" s="56"/>
      <c r="M79" s="56"/>
      <c r="N79" s="56"/>
      <c r="O79" s="56"/>
      <c r="P79" s="56"/>
      <c r="Q79" s="56"/>
      <c r="AB79" s="114"/>
    </row>
    <row r="80" spans="1:28" x14ac:dyDescent="0.25">
      <c r="A80" s="56"/>
      <c r="B80" s="56"/>
      <c r="C80" s="56"/>
      <c r="D80" s="56"/>
      <c r="E80" s="56"/>
      <c r="F80" s="56"/>
      <c r="G80" s="56"/>
      <c r="H80" s="56"/>
      <c r="I80" s="56"/>
      <c r="J80" s="56"/>
      <c r="K80" s="56"/>
      <c r="L80" s="56"/>
      <c r="M80" s="56"/>
      <c r="N80" s="56"/>
      <c r="O80" s="56"/>
      <c r="P80" s="56"/>
      <c r="Q80" s="56"/>
      <c r="AB80" s="114"/>
    </row>
    <row r="81" spans="1:28" x14ac:dyDescent="0.25">
      <c r="A81" s="56"/>
      <c r="B81" s="56"/>
      <c r="C81" s="56"/>
      <c r="D81" s="56"/>
      <c r="E81" s="56"/>
      <c r="F81" s="56"/>
      <c r="G81" s="56"/>
      <c r="H81" s="56"/>
      <c r="I81" s="56"/>
      <c r="J81" s="56"/>
      <c r="K81" s="56"/>
      <c r="L81" s="56"/>
      <c r="M81" s="56"/>
      <c r="N81" s="56"/>
      <c r="O81" s="56"/>
      <c r="P81" s="56"/>
      <c r="Q81" s="56"/>
      <c r="AB81" s="114"/>
    </row>
    <row r="82" spans="1:28" x14ac:dyDescent="0.25">
      <c r="A82" s="56"/>
      <c r="B82" s="56"/>
      <c r="C82" s="56"/>
      <c r="D82" s="56"/>
      <c r="E82" s="56"/>
      <c r="F82" s="56"/>
      <c r="G82" s="56"/>
      <c r="H82" s="56"/>
      <c r="I82" s="56"/>
      <c r="J82" s="56"/>
      <c r="K82" s="56"/>
      <c r="L82" s="56"/>
      <c r="M82" s="56"/>
      <c r="N82" s="56"/>
      <c r="O82" s="56"/>
      <c r="P82" s="56"/>
      <c r="Q82" s="56"/>
      <c r="AB82" s="114"/>
    </row>
    <row r="83" spans="1:28" x14ac:dyDescent="0.25">
      <c r="A83" s="56"/>
      <c r="B83" s="56"/>
      <c r="C83" s="56"/>
      <c r="D83" s="56"/>
      <c r="E83" s="56"/>
      <c r="F83" s="56"/>
      <c r="G83" s="56"/>
      <c r="AB83" s="114"/>
    </row>
    <row r="84" spans="1:28" x14ac:dyDescent="0.25">
      <c r="A84" s="56"/>
      <c r="B84" s="56"/>
      <c r="C84" s="56"/>
      <c r="D84" s="56"/>
      <c r="E84" s="56"/>
      <c r="F84" s="56"/>
      <c r="G84" s="56"/>
      <c r="AB84" s="114"/>
    </row>
    <row r="85" spans="1:28" x14ac:dyDescent="0.25">
      <c r="A85" s="56"/>
      <c r="B85" s="56"/>
      <c r="C85" s="56"/>
      <c r="D85" s="56"/>
      <c r="E85" s="56"/>
      <c r="F85" s="56"/>
      <c r="G85" s="56"/>
    </row>
    <row r="86" spans="1:28" x14ac:dyDescent="0.25">
      <c r="A86" s="56"/>
      <c r="B86" s="56"/>
      <c r="C86" s="56"/>
      <c r="D86" s="56"/>
      <c r="E86" s="56"/>
      <c r="F86" s="56"/>
      <c r="G86" s="56"/>
    </row>
    <row r="87" spans="1:28" x14ac:dyDescent="0.25">
      <c r="A87" s="56"/>
      <c r="B87" s="56"/>
      <c r="C87" s="56"/>
      <c r="D87" s="56"/>
      <c r="E87" s="56"/>
      <c r="F87" s="56"/>
      <c r="G87" s="56"/>
    </row>
    <row r="88" spans="1:28" x14ac:dyDescent="0.25">
      <c r="A88" s="56"/>
      <c r="B88" s="56"/>
      <c r="C88" s="56"/>
      <c r="D88" s="56"/>
      <c r="E88" s="56"/>
      <c r="F88" s="56"/>
      <c r="G88" s="56"/>
    </row>
    <row r="89" spans="1:28" x14ac:dyDescent="0.25">
      <c r="A89" s="56"/>
      <c r="B89" s="56"/>
      <c r="C89" s="56"/>
      <c r="D89" s="56"/>
      <c r="E89" s="56"/>
      <c r="F89" s="56"/>
      <c r="G89" s="56"/>
    </row>
    <row r="90" spans="1:28" x14ac:dyDescent="0.25">
      <c r="A90" s="56"/>
      <c r="B90" s="56"/>
      <c r="C90" s="56"/>
      <c r="D90" s="56"/>
      <c r="E90" s="56"/>
      <c r="F90" s="56"/>
      <c r="G90" s="56"/>
    </row>
    <row r="91" spans="1:28" x14ac:dyDescent="0.25">
      <c r="A91" s="56"/>
      <c r="B91" s="56"/>
      <c r="C91" s="56"/>
      <c r="D91" s="56"/>
      <c r="E91" s="56"/>
      <c r="F91" s="56"/>
      <c r="G91" s="56"/>
    </row>
    <row r="92" spans="1:28" x14ac:dyDescent="0.25">
      <c r="A92" s="56"/>
      <c r="B92" s="56"/>
      <c r="C92" s="56"/>
      <c r="D92" s="56"/>
      <c r="E92" s="56"/>
      <c r="F92" s="56"/>
      <c r="G92" s="56"/>
    </row>
    <row r="93" spans="1:28" x14ac:dyDescent="0.25">
      <c r="A93" s="56"/>
      <c r="B93" s="56"/>
      <c r="C93" s="56"/>
      <c r="D93" s="56"/>
      <c r="E93" s="56"/>
      <c r="F93" s="56"/>
      <c r="G93" s="56"/>
    </row>
    <row r="94" spans="1:28" x14ac:dyDescent="0.25">
      <c r="A94" s="56"/>
      <c r="B94" s="56"/>
      <c r="C94" s="56"/>
      <c r="D94" s="56"/>
      <c r="E94" s="56"/>
      <c r="F94" s="56"/>
      <c r="G94" s="56"/>
    </row>
    <row r="95" spans="1:28" x14ac:dyDescent="0.25">
      <c r="A95" s="56"/>
      <c r="B95" s="56"/>
      <c r="C95" s="56"/>
      <c r="D95" s="56"/>
      <c r="E95" s="56"/>
      <c r="F95" s="56"/>
      <c r="G95" s="56"/>
    </row>
    <row r="96" spans="1:28" x14ac:dyDescent="0.25">
      <c r="A96" s="56"/>
      <c r="B96" s="56"/>
      <c r="C96" s="56"/>
      <c r="D96" s="56"/>
      <c r="E96" s="56"/>
      <c r="F96" s="56"/>
      <c r="G96" s="56"/>
    </row>
    <row r="97" spans="1:7" x14ac:dyDescent="0.25">
      <c r="A97" s="56"/>
      <c r="B97" s="56"/>
      <c r="C97" s="56"/>
      <c r="D97" s="56"/>
      <c r="E97" s="56"/>
      <c r="F97" s="56"/>
      <c r="G97" s="56"/>
    </row>
    <row r="98" spans="1:7" x14ac:dyDescent="0.25">
      <c r="A98" s="56"/>
      <c r="B98" s="56"/>
      <c r="C98" s="56"/>
      <c r="D98" s="56"/>
      <c r="E98" s="56"/>
      <c r="F98" s="56"/>
      <c r="G98" s="56"/>
    </row>
    <row r="99" spans="1:7" x14ac:dyDescent="0.25">
      <c r="A99" s="56"/>
      <c r="B99" s="56"/>
      <c r="C99" s="56"/>
      <c r="D99" s="56"/>
      <c r="E99" s="56"/>
      <c r="F99" s="56"/>
      <c r="G99" s="56"/>
    </row>
    <row r="100" spans="1:7" x14ac:dyDescent="0.25">
      <c r="A100" s="56"/>
      <c r="B100" s="56"/>
      <c r="C100" s="56"/>
      <c r="D100" s="56"/>
      <c r="E100" s="56"/>
      <c r="F100" s="56"/>
      <c r="G100" s="56"/>
    </row>
    <row r="101" spans="1:7" x14ac:dyDescent="0.25">
      <c r="A101" s="56"/>
      <c r="B101" s="56"/>
      <c r="C101" s="56"/>
      <c r="D101" s="56"/>
      <c r="E101" s="56"/>
      <c r="F101" s="56"/>
      <c r="G101" s="56"/>
    </row>
    <row r="102" spans="1:7" x14ac:dyDescent="0.25">
      <c r="A102" s="56"/>
      <c r="B102" s="56"/>
      <c r="C102" s="56"/>
      <c r="D102" s="56"/>
      <c r="E102" s="56"/>
      <c r="F102" s="56"/>
      <c r="G102" s="56"/>
    </row>
    <row r="103" spans="1:7" x14ac:dyDescent="0.25">
      <c r="A103" s="56"/>
      <c r="B103" s="56"/>
      <c r="C103" s="56"/>
      <c r="D103" s="56"/>
      <c r="E103" s="56"/>
      <c r="F103" s="56"/>
      <c r="G103" s="56"/>
    </row>
    <row r="104" spans="1:7" x14ac:dyDescent="0.25">
      <c r="A104" s="56"/>
      <c r="B104" s="56"/>
      <c r="C104" s="56"/>
      <c r="D104" s="56"/>
      <c r="E104" s="56"/>
      <c r="F104" s="56"/>
      <c r="G104" s="56"/>
    </row>
    <row r="105" spans="1:7" x14ac:dyDescent="0.25">
      <c r="A105" s="56"/>
      <c r="B105" s="56"/>
      <c r="C105" s="56"/>
      <c r="D105" s="56"/>
      <c r="E105" s="56"/>
      <c r="F105" s="56"/>
      <c r="G105" s="56"/>
    </row>
    <row r="106" spans="1:7" x14ac:dyDescent="0.25">
      <c r="A106" s="56"/>
      <c r="B106" s="56"/>
      <c r="C106" s="56"/>
      <c r="D106" s="56"/>
      <c r="E106" s="56"/>
      <c r="F106" s="56"/>
      <c r="G106" s="56"/>
    </row>
    <row r="107" spans="1:7" x14ac:dyDescent="0.25">
      <c r="A107" s="56"/>
      <c r="B107" s="56"/>
      <c r="C107" s="56"/>
      <c r="D107" s="56"/>
      <c r="E107" s="56"/>
      <c r="F107" s="56"/>
      <c r="G107" s="56"/>
    </row>
    <row r="108" spans="1:7" x14ac:dyDescent="0.25">
      <c r="A108" s="56"/>
      <c r="B108" s="56"/>
      <c r="C108" s="56"/>
      <c r="D108" s="56"/>
      <c r="E108" s="56"/>
      <c r="F108" s="56"/>
      <c r="G108" s="56"/>
    </row>
  </sheetData>
  <sheetProtection password="C661" sheet="1" objects="1" scenarios="1" selectLockedCells="1"/>
  <mergeCells count="20">
    <mergeCell ref="AG7:AH7"/>
    <mergeCell ref="AI7:AJ7"/>
    <mergeCell ref="S6:S7"/>
    <mergeCell ref="T6:T7"/>
    <mergeCell ref="F8:G8"/>
    <mergeCell ref="G6:G7"/>
    <mergeCell ref="F6:F7"/>
    <mergeCell ref="F5:G5"/>
    <mergeCell ref="H5:L5"/>
    <mergeCell ref="M5:Q5"/>
    <mergeCell ref="L6:L7"/>
    <mergeCell ref="I6:I7"/>
    <mergeCell ref="H6:H7"/>
    <mergeCell ref="M6:M7"/>
    <mergeCell ref="O6:O7"/>
    <mergeCell ref="K6:K7"/>
    <mergeCell ref="J6:J7"/>
    <mergeCell ref="N6:N7"/>
    <mergeCell ref="P6:P7"/>
    <mergeCell ref="Q6:Q7"/>
  </mergeCells>
  <conditionalFormatting sqref="B9:E58 H9:Q58">
    <cfRule type="expression" dxfId="0" priority="1">
      <formula>INDIRECT("AE"&amp;ROW())&lt;&gt;"#N/A"</formula>
    </cfRule>
  </conditionalFormatting>
  <dataValidations count="6">
    <dataValidation type="list" allowBlank="1" showInputMessage="1" showErrorMessage="1" errorTitle="Buckaroo says..." error="You may only enter a score of 0, 1, 3, or 9 in this cell." sqref="H9:Q58">
      <formula1>$R$8:$R$11</formula1>
    </dataValidation>
    <dataValidation type="custom" allowBlank="1" showInputMessage="1" showErrorMessage="1" errorTitle="Buckaroo says..." error="You've already entered this project identifier into the matrix!  No duplicates allowed." sqref="B9:B58">
      <formula1>COUNTIF($B$9:$B$58,B9)=1</formula1>
    </dataValidation>
    <dataValidation type="custom" allowBlank="1" showInputMessage="1" showErrorMessage="1" errorTitle="Buckaroo says..." error="You've already entered that project name into the matrix!  No duplicates allowed..." sqref="D9:D58">
      <formula1>COUNTIF($D$9:$D$58,D9)=1</formula1>
    </dataValidation>
    <dataValidation type="whole" allowBlank="1" showInputMessage="1" showErrorMessage="1" errorTitle="Buckaroo says..." error="This field is limited to values between 1 and 25." sqref="S5">
      <formula1>1</formula1>
      <formula2>25</formula2>
    </dataValidation>
    <dataValidation type="decimal" allowBlank="1" showInputMessage="1" showErrorMessage="1" errorTitle="Buckaroo says..." error="You must enter a value between 0.0001 and 90.0000 here, Pilgrim." sqref="U5">
      <formula1>0.0001</formula1>
      <formula2>90</formula2>
    </dataValidation>
    <dataValidation type="date" allowBlank="1" showInputMessage="1" showErrorMessage="1" errorTitle="Buckaroo says..." error="Dates only!!" sqref="E9:E58">
      <formula1>367</formula1>
      <formula2>402134</formula2>
    </dataValidation>
  </dataValidations>
  <pageMargins left="0.45" right="0.45" top="0.75" bottom="0.75" header="0.3" footer="0.3"/>
  <pageSetup scale="50" orientation="portrait" r:id="rId1"/>
  <ignoredErrors>
    <ignoredError sqref="G10:G11 G9 W9:X11 F9:F11" formulaRange="1"/>
    <ignoredError sqref="Z20:Z58 Z10:Z19 AU9:AU58 AV9:AV5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5122" r:id="rId4" name="Option Button 2">
              <controlPr defaultSize="0" autoFill="0" autoLine="0" autoPict="0" altText="Highlight Top Projects">
                <anchor moveWithCells="1">
                  <from>
                    <xdr:col>18</xdr:col>
                    <xdr:colOff>47625</xdr:colOff>
                    <xdr:row>5</xdr:row>
                    <xdr:rowOff>495300</xdr:rowOff>
                  </from>
                  <to>
                    <xdr:col>20</xdr:col>
                    <xdr:colOff>466725</xdr:colOff>
                    <xdr:row>5</xdr:row>
                    <xdr:rowOff>714375</xdr:rowOff>
                  </to>
                </anchor>
              </controlPr>
            </control>
          </mc:Choice>
        </mc:AlternateContent>
        <mc:AlternateContent xmlns:mc="http://schemas.openxmlformats.org/markup-compatibility/2006">
          <mc:Choice Requires="x14">
            <control shapeId="5123" r:id="rId5" name="Option Button 3">
              <controlPr defaultSize="0" autoFill="0" autoLine="0" autoPict="0">
                <anchor moveWithCells="1">
                  <from>
                    <xdr:col>18</xdr:col>
                    <xdr:colOff>47625</xdr:colOff>
                    <xdr:row>5</xdr:row>
                    <xdr:rowOff>771525</xdr:rowOff>
                  </from>
                  <to>
                    <xdr:col>21</xdr:col>
                    <xdr:colOff>9525</xdr:colOff>
                    <xdr:row>5</xdr:row>
                    <xdr:rowOff>981075</xdr:rowOff>
                  </to>
                </anchor>
              </controlPr>
            </control>
          </mc:Choice>
        </mc:AlternateContent>
        <mc:AlternateContent xmlns:mc="http://schemas.openxmlformats.org/markup-compatibility/2006">
          <mc:Choice Requires="x14">
            <control shapeId="5124" r:id="rId6" name="Option Button 4">
              <controlPr defaultSize="0" autoFill="0" autoLine="0" autoPict="0">
                <anchor moveWithCells="1">
                  <from>
                    <xdr:col>18</xdr:col>
                    <xdr:colOff>47625</xdr:colOff>
                    <xdr:row>5</xdr:row>
                    <xdr:rowOff>1047750</xdr:rowOff>
                  </from>
                  <to>
                    <xdr:col>20</xdr:col>
                    <xdr:colOff>276225</xdr:colOff>
                    <xdr:row>5</xdr:row>
                    <xdr:rowOff>1257300</xdr:rowOff>
                  </to>
                </anchor>
              </controlPr>
            </control>
          </mc:Choice>
        </mc:AlternateContent>
        <mc:AlternateContent xmlns:mc="http://schemas.openxmlformats.org/markup-compatibility/2006">
          <mc:Choice Requires="x14">
            <control shapeId="5126" r:id="rId7" name="Option Button 6">
              <controlPr defaultSize="0" autoFill="0" autoLine="0" autoPict="0">
                <anchor moveWithCells="1">
                  <from>
                    <xdr:col>18</xdr:col>
                    <xdr:colOff>47625</xdr:colOff>
                    <xdr:row>5</xdr:row>
                    <xdr:rowOff>1314450</xdr:rowOff>
                  </from>
                  <to>
                    <xdr:col>20</xdr:col>
                    <xdr:colOff>276225</xdr:colOff>
                    <xdr:row>5</xdr:row>
                    <xdr:rowOff>1524000</xdr:rowOff>
                  </to>
                </anchor>
              </controlPr>
            </control>
          </mc:Choice>
        </mc:AlternateContent>
        <mc:AlternateContent xmlns:mc="http://schemas.openxmlformats.org/markup-compatibility/2006">
          <mc:Choice Requires="x14">
            <control shapeId="5170" r:id="rId8" name="Group Box 50">
              <controlPr defaultSize="0" autoFill="0" autoPict="0">
                <anchor moveWithCells="1">
                  <from>
                    <xdr:col>17</xdr:col>
                    <xdr:colOff>114300</xdr:colOff>
                    <xdr:row>5</xdr:row>
                    <xdr:rowOff>285750</xdr:rowOff>
                  </from>
                  <to>
                    <xdr:col>21</xdr:col>
                    <xdr:colOff>133350</xdr:colOff>
                    <xdr:row>6</xdr:row>
                    <xdr:rowOff>19050</xdr:rowOff>
                  </to>
                </anchor>
              </controlPr>
            </control>
          </mc:Choice>
        </mc:AlternateContent>
        <mc:AlternateContent xmlns:mc="http://schemas.openxmlformats.org/markup-compatibility/2006">
          <mc:Choice Requires="x14">
            <control shapeId="5171" r:id="rId9" name="Group Box 51">
              <controlPr defaultSize="0" autoFill="0" autoPict="0">
                <anchor moveWithCells="1">
                  <from>
                    <xdr:col>18</xdr:col>
                    <xdr:colOff>247650</xdr:colOff>
                    <xdr:row>59</xdr:row>
                    <xdr:rowOff>9525</xdr:rowOff>
                  </from>
                  <to>
                    <xdr:col>21</xdr:col>
                    <xdr:colOff>133350</xdr:colOff>
                    <xdr:row>69</xdr:row>
                    <xdr:rowOff>28575</xdr:rowOff>
                  </to>
                </anchor>
              </controlPr>
            </control>
          </mc:Choice>
        </mc:AlternateContent>
        <mc:AlternateContent xmlns:mc="http://schemas.openxmlformats.org/markup-compatibility/2006">
          <mc:Choice Requires="x14">
            <control shapeId="5172" r:id="rId10" name="Option Button 52">
              <controlPr defaultSize="0" autoFill="0" autoLine="0" autoPict="0">
                <anchor moveWithCells="1">
                  <from>
                    <xdr:col>18</xdr:col>
                    <xdr:colOff>314325</xdr:colOff>
                    <xdr:row>67</xdr:row>
                    <xdr:rowOff>104775</xdr:rowOff>
                  </from>
                  <to>
                    <xdr:col>21</xdr:col>
                    <xdr:colOff>85725</xdr:colOff>
                    <xdr:row>68</xdr:row>
                    <xdr:rowOff>123825</xdr:rowOff>
                  </to>
                </anchor>
              </controlPr>
            </control>
          </mc:Choice>
        </mc:AlternateContent>
        <mc:AlternateContent xmlns:mc="http://schemas.openxmlformats.org/markup-compatibility/2006">
          <mc:Choice Requires="x14">
            <control shapeId="5173" r:id="rId11" name="Option Button 53">
              <controlPr defaultSize="0" autoFill="0" autoLine="0" autoPict="0">
                <anchor moveWithCells="1">
                  <from>
                    <xdr:col>18</xdr:col>
                    <xdr:colOff>314325</xdr:colOff>
                    <xdr:row>60</xdr:row>
                    <xdr:rowOff>104775</xdr:rowOff>
                  </from>
                  <to>
                    <xdr:col>21</xdr:col>
                    <xdr:colOff>85725</xdr:colOff>
                    <xdr:row>61</xdr:row>
                    <xdr:rowOff>123825</xdr:rowOff>
                  </to>
                </anchor>
              </controlPr>
            </control>
          </mc:Choice>
        </mc:AlternateContent>
        <mc:AlternateContent xmlns:mc="http://schemas.openxmlformats.org/markup-compatibility/2006">
          <mc:Choice Requires="x14">
            <control shapeId="5174" r:id="rId12" name="Option Button 54">
              <controlPr defaultSize="0" autoFill="0" autoLine="0" autoPict="0">
                <anchor moveWithCells="1">
                  <from>
                    <xdr:col>18</xdr:col>
                    <xdr:colOff>314325</xdr:colOff>
                    <xdr:row>61</xdr:row>
                    <xdr:rowOff>104775</xdr:rowOff>
                  </from>
                  <to>
                    <xdr:col>21</xdr:col>
                    <xdr:colOff>85725</xdr:colOff>
                    <xdr:row>62</xdr:row>
                    <xdr:rowOff>123825</xdr:rowOff>
                  </to>
                </anchor>
              </controlPr>
            </control>
          </mc:Choice>
        </mc:AlternateContent>
        <mc:AlternateContent xmlns:mc="http://schemas.openxmlformats.org/markup-compatibility/2006">
          <mc:Choice Requires="x14">
            <control shapeId="5175" r:id="rId13" name="Option Button 55">
              <controlPr defaultSize="0" autoFill="0" autoLine="0" autoPict="0">
                <anchor moveWithCells="1">
                  <from>
                    <xdr:col>18</xdr:col>
                    <xdr:colOff>314325</xdr:colOff>
                    <xdr:row>62</xdr:row>
                    <xdr:rowOff>104775</xdr:rowOff>
                  </from>
                  <to>
                    <xdr:col>21</xdr:col>
                    <xdr:colOff>85725</xdr:colOff>
                    <xdr:row>63</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autoPageBreaks="0" fitToPage="1"/>
  </sheetPr>
  <dimension ref="AU87:BB90"/>
  <sheetViews>
    <sheetView zoomScaleNormal="100" workbookViewId="0">
      <selection activeCell="J12" sqref="J12"/>
    </sheetView>
  </sheetViews>
  <sheetFormatPr defaultRowHeight="15" x14ac:dyDescent="0.25"/>
  <cols>
    <col min="1" max="21" width="9.140625" style="1"/>
    <col min="22" max="22" width="6.42578125" style="1" customWidth="1"/>
    <col min="23" max="23" width="2.7109375" style="1" customWidth="1"/>
    <col min="24" max="53" width="9.140625" style="1"/>
    <col min="54" max="54" width="9.140625" style="110"/>
    <col min="55" max="16384" width="9.140625" style="1"/>
  </cols>
  <sheetData>
    <row r="87" spans="47:54" x14ac:dyDescent="0.25">
      <c r="BB87" s="111" t="s">
        <v>114</v>
      </c>
    </row>
    <row r="88" spans="47:54" x14ac:dyDescent="0.25">
      <c r="BB88" s="112">
        <v>4</v>
      </c>
    </row>
    <row r="90" spans="47:54" x14ac:dyDescent="0.25">
      <c r="AU90" s="1">
        <v>3</v>
      </c>
      <c r="BB90" s="112">
        <v>1</v>
      </c>
    </row>
  </sheetData>
  <sheetProtection password="C661" sheet="1" objects="1" scenarios="1" selectLockedCells="1" selectUnlockedCells="1"/>
  <pageMargins left="0.7" right="0.7" top="0.75" bottom="0.75" header="0.3" footer="0.3"/>
  <pageSetup scale="61"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autoPageBreaks="0" fitToPage="1"/>
  </sheetPr>
  <dimension ref="B3"/>
  <sheetViews>
    <sheetView zoomScaleNormal="100" workbookViewId="0">
      <selection activeCell="J12" sqref="J12"/>
    </sheetView>
  </sheetViews>
  <sheetFormatPr defaultRowHeight="15" x14ac:dyDescent="0.25"/>
  <cols>
    <col min="1" max="21" width="9.140625" style="13"/>
    <col min="22" max="22" width="6" style="13" customWidth="1"/>
    <col min="23" max="16384" width="9.140625" style="13"/>
  </cols>
  <sheetData>
    <row r="3" spans="2:2" x14ac:dyDescent="0.25">
      <c r="B3" s="12"/>
    </row>
  </sheetData>
  <sheetProtection password="C661" sheet="1" objects="1" scenarios="1" selectLockedCells="1"/>
  <pageMargins left="0.7" right="0.7" top="0.75" bottom="0.75" header="0.3" footer="0.3"/>
  <pageSetup scale="61"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fitToPage="1"/>
  </sheetPr>
  <dimension ref="A1"/>
  <sheetViews>
    <sheetView zoomScaleNormal="100" workbookViewId="0">
      <selection activeCell="J12" sqref="J12"/>
    </sheetView>
  </sheetViews>
  <sheetFormatPr defaultRowHeight="15" x14ac:dyDescent="0.25"/>
  <cols>
    <col min="1" max="21" width="9.140625" style="3"/>
    <col min="22" max="22" width="5.42578125" style="3" customWidth="1"/>
    <col min="23" max="16384" width="9.140625" style="3"/>
  </cols>
  <sheetData/>
  <sheetProtection password="C661" sheet="1" objects="1" scenarios="1" selectLockedCells="1" selectUnlockedCells="1"/>
  <pageMargins left="0.7" right="0.7" top="0.75" bottom="0.75" header="0.3" footer="0.3"/>
  <pageSetup scale="61"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autoPageBreaks="0" fitToPage="1"/>
  </sheetPr>
  <dimension ref="A1"/>
  <sheetViews>
    <sheetView zoomScaleNormal="100" workbookViewId="0">
      <selection activeCell="J12" sqref="J12"/>
    </sheetView>
  </sheetViews>
  <sheetFormatPr defaultRowHeight="15" x14ac:dyDescent="0.25"/>
  <cols>
    <col min="1" max="17" width="9.140625" style="3"/>
    <col min="18" max="18" width="5.140625" style="3" customWidth="1"/>
    <col min="19" max="21" width="9.140625" style="3"/>
    <col min="22" max="22" width="5.42578125" style="3" customWidth="1"/>
    <col min="23" max="16384" width="9.140625" style="3"/>
  </cols>
  <sheetData/>
  <sheetProtection password="C661" sheet="1" objects="1" scenarios="1" selectLockedCells="1" selectUnlockedCells="1"/>
  <pageMargins left="0.7" right="0.7" top="0.75" bottom="0.75" header="0.3" footer="0.3"/>
  <pageSetup scale="61"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Charts</vt:lpstr>
      </vt:variant>
      <vt:variant>
        <vt:i4>2</vt:i4>
      </vt:variant>
    </vt:vector>
  </HeadingPairs>
  <TitlesOfParts>
    <vt:vector size="10" baseType="lpstr">
      <vt:lpstr>Terms of Use</vt:lpstr>
      <vt:lpstr>Instructions</vt:lpstr>
      <vt:lpstr>Scoring Guide</vt:lpstr>
      <vt:lpstr>Project Portfolio Matrix</vt:lpstr>
      <vt:lpstr>About Jim Bowie</vt:lpstr>
      <vt:lpstr>Lean Acres™</vt:lpstr>
      <vt:lpstr>roxtar™ consulting</vt:lpstr>
      <vt:lpstr>Lean Six Sigma Samurai®</vt:lpstr>
      <vt:lpstr>Project Scatter Chart</vt:lpstr>
      <vt:lpstr>Project Pareto 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Buckaroo Banzai</dc:creator>
  <cp:lastModifiedBy>Buckaroo Banzai</cp:lastModifiedBy>
  <cp:lastPrinted>2012-04-10T22:38:43Z</cp:lastPrinted>
  <dcterms:created xsi:type="dcterms:W3CDTF">2011-01-06T20:09:43Z</dcterms:created>
  <dcterms:modified xsi:type="dcterms:W3CDTF">2012-04-12T17:31:40Z</dcterms:modified>
</cp:coreProperties>
</file>